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680" windowHeight="12060" tabRatio="863" activeTab="1"/>
  </bookViews>
  <sheets>
    <sheet name="Detajimi vjetor 2018 " sheetId="1" r:id="rId1"/>
    <sheet name="Realizimi vjetor 2018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<sst xmlns="http://schemas.openxmlformats.org/spreadsheetml/2006/main" count="87" uniqueCount="55">
  <si>
    <t>001</t>
  </si>
  <si>
    <t>Kapitulli</t>
  </si>
  <si>
    <t>në  000/ lekë</t>
  </si>
  <si>
    <t>Ministria e Linjes</t>
  </si>
  <si>
    <t>Kod Institucioni</t>
  </si>
  <si>
    <t>Emer Institucioni</t>
  </si>
  <si>
    <t>Programi</t>
  </si>
  <si>
    <t>Llogaria Ekonomike</t>
  </si>
  <si>
    <t>Debiti</t>
  </si>
  <si>
    <t>DSIK</t>
  </si>
  <si>
    <t>01150</t>
  </si>
  <si>
    <t>DREJTORIA E SIGURIMIT TË INFORMACIONIT TË KLASFIKUAR (DSIK)</t>
  </si>
  <si>
    <t>TOTALI:</t>
  </si>
  <si>
    <t>Shpenzime operative</t>
  </si>
  <si>
    <t>Entiteti i Qeverisjes</t>
  </si>
  <si>
    <t>01</t>
  </si>
  <si>
    <t>Kodi Degës Thesarit</t>
  </si>
  <si>
    <t>Emërtimi Projektit</t>
  </si>
  <si>
    <t>Shpenzime për Paga</t>
  </si>
  <si>
    <t xml:space="preserve">Kontribute të Sigurimeve Shoqerore dhe Shëndetsore </t>
  </si>
  <si>
    <t>Transferta për buxhete familjare</t>
  </si>
  <si>
    <t>Shpenzime për Investime</t>
  </si>
  <si>
    <t>Formati Nr.1: Detajimi i planit të buxhetit, për vitin 2018.</t>
  </si>
  <si>
    <t>DREJTORIA E SIGURIMIT TE INFORMACIONIT TE KLASIFIKUAR (DSIK)</t>
  </si>
  <si>
    <t>PERIUDHA 01 Janar - 31 Dhjetor 2018</t>
  </si>
  <si>
    <t>KOD</t>
  </si>
  <si>
    <t>GR</t>
  </si>
  <si>
    <t>PROG</t>
  </si>
  <si>
    <t>KAP</t>
  </si>
  <si>
    <t>PROJEKT</t>
  </si>
  <si>
    <t>ART</t>
  </si>
  <si>
    <t>PLAN VJETOR</t>
  </si>
  <si>
    <t>PL THESARI</t>
  </si>
  <si>
    <t>SHPENZ THESARI</t>
  </si>
  <si>
    <t>XHIRIME   TE  BRENDSHME</t>
  </si>
  <si>
    <t>Sigurime dhe Tatime</t>
  </si>
  <si>
    <t>BANKA</t>
  </si>
  <si>
    <t>Te mbartura nga 2017</t>
  </si>
  <si>
    <t>NR PUNONJ</t>
  </si>
  <si>
    <t>I</t>
  </si>
  <si>
    <t>J</t>
  </si>
  <si>
    <t>K</t>
  </si>
  <si>
    <t>L</t>
  </si>
  <si>
    <t>M=I+J-K-L</t>
  </si>
  <si>
    <t>N</t>
  </si>
  <si>
    <t>PLAN</t>
  </si>
  <si>
    <t>FAKT</t>
  </si>
  <si>
    <t xml:space="preserve">      </t>
  </si>
  <si>
    <t>M870072</t>
  </si>
  <si>
    <t>M870029</t>
  </si>
  <si>
    <t>M870292</t>
  </si>
  <si>
    <t>M870293</t>
  </si>
  <si>
    <t>M870257</t>
  </si>
  <si>
    <t>MEMO KREDI Sistemim thesari per 2017</t>
  </si>
  <si>
    <t>Totali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</si>
</sst>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[$-409]h:mm:ss\ AM/PM"/>
    <numFmt numFmtId="189" formatCode="0;[Red]0"/>
    <numFmt numFmtId="190" formatCode="0.0000"/>
    <numFmt numFmtId="191" formatCode="0.00000"/>
    <numFmt numFmtId="192" formatCode="#,##0.0"/>
    <numFmt numFmtId="193" formatCode="_(* #,##0_);_(* \(#,##0\);_(* &quot;-&quot;??_);_(@_)"/>
    <numFmt numFmtId="194" formatCode="mm/dd/yy"/>
    <numFmt numFmtId="195" formatCode="#,##0.000"/>
    <numFmt numFmtId="196" formatCode="_(* #,##0.0_);_(* \(#,##0.0\);_(* &quot;-&quot;??_);_(@_)"/>
    <numFmt numFmtId="197" formatCode="_(* #,##0.000_);_(* \(#,##0.000\);_(* &quot;-&quot;??_);_(@_)"/>
    <numFmt numFmtId="198" formatCode="_(* #,##0.0000_);_(* \(#,##0.0000\);_(* &quot;-&quot;?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mmm\-yyyy"/>
    <numFmt numFmtId="205" formatCode="_(* #,##0.0_);_(* \(#,##0.0\);_(* &quot;-&quot;?_);_(@_)"/>
    <numFmt numFmtId="206" formatCode="&quot;$&quot;#,##0.00"/>
    <numFmt numFmtId="207" formatCode="_(* #,##0_);_(* \(#,##0\);_(* &quot;-&quot;?_);_(@_)"/>
    <numFmt numFmtId="208" formatCode="00000"/>
    <numFmt numFmtId="209" formatCode="_-* #,##0_-;\-* #,##0_-;_-* &quot;-&quot;??_-;_-@_-"/>
    <numFmt numFmtId="210" formatCode="_-* #,##0.0_-;\-* #,##0.0_-;_-* &quot;-&quot;??_-;_-@_-"/>
    <numFmt numFmtId="211" formatCode="0000000000"/>
    <numFmt numFmtId="212" formatCode="#,##0.0_);\(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3" fillId="0" borderId="0" xfId="0" applyFont="1" applyAlignment="1">
      <alignment/>
    </xf>
    <xf numFmtId="19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>
      <alignment/>
    </xf>
    <xf numFmtId="39" fontId="4" fillId="0" borderId="15" xfId="42" applyNumberFormat="1" applyFont="1" applyBorder="1" applyAlignment="1">
      <alignment/>
    </xf>
    <xf numFmtId="193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 quotePrefix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39" fontId="4" fillId="0" borderId="17" xfId="42" applyNumberFormat="1" applyFont="1" applyBorder="1" applyAlignment="1">
      <alignment/>
    </xf>
    <xf numFmtId="193" fontId="4" fillId="0" borderId="18" xfId="0" applyNumberFormat="1" applyFont="1" applyBorder="1" applyAlignment="1">
      <alignment horizontal="center" vertical="center" wrapText="1"/>
    </xf>
    <xf numFmtId="193" fontId="4" fillId="0" borderId="19" xfId="42" applyNumberFormat="1" applyFont="1" applyBorder="1" applyAlignment="1">
      <alignment horizontal="center" vertical="center"/>
    </xf>
    <xf numFmtId="39" fontId="4" fillId="0" borderId="20" xfId="42" applyNumberFormat="1" applyFont="1" applyBorder="1" applyAlignment="1">
      <alignment/>
    </xf>
    <xf numFmtId="0" fontId="4" fillId="0" borderId="21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 quotePrefix="1">
      <alignment horizontal="center"/>
    </xf>
    <xf numFmtId="0" fontId="4" fillId="0" borderId="23" xfId="0" applyFont="1" applyBorder="1" applyAlignment="1">
      <alignment/>
    </xf>
    <xf numFmtId="39" fontId="4" fillId="0" borderId="23" xfId="42" applyNumberFormat="1" applyFont="1" applyBorder="1" applyAlignment="1">
      <alignment/>
    </xf>
    <xf numFmtId="193" fontId="4" fillId="0" borderId="22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right"/>
    </xf>
    <xf numFmtId="39" fontId="45" fillId="0" borderId="12" xfId="42" applyNumberFormat="1" applyFont="1" applyBorder="1" applyAlignment="1">
      <alignment/>
    </xf>
    <xf numFmtId="193" fontId="45" fillId="0" borderId="11" xfId="42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0" fillId="0" borderId="33" xfId="0" applyBorder="1" applyAlignment="1">
      <alignment/>
    </xf>
    <xf numFmtId="193" fontId="26" fillId="0" borderId="34" xfId="42" applyNumberFormat="1" applyFont="1" applyBorder="1" applyAlignment="1">
      <alignment/>
    </xf>
    <xf numFmtId="193" fontId="28" fillId="0" borderId="14" xfId="42" applyNumberFormat="1" applyFont="1" applyBorder="1" applyAlignment="1">
      <alignment/>
    </xf>
    <xf numFmtId="193" fontId="28" fillId="0" borderId="13" xfId="42" applyNumberFormat="1" applyFont="1" applyBorder="1" applyAlignment="1">
      <alignment/>
    </xf>
    <xf numFmtId="193" fontId="28" fillId="0" borderId="35" xfId="42" applyNumberFormat="1" applyFont="1" applyBorder="1" applyAlignment="1">
      <alignment/>
    </xf>
    <xf numFmtId="193" fontId="28" fillId="0" borderId="15" xfId="42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93" fontId="26" fillId="0" borderId="16" xfId="42" applyNumberFormat="1" applyFont="1" applyBorder="1" applyAlignment="1">
      <alignment/>
    </xf>
    <xf numFmtId="193" fontId="28" fillId="0" borderId="18" xfId="42" applyNumberFormat="1" applyFont="1" applyBorder="1" applyAlignment="1">
      <alignment/>
    </xf>
    <xf numFmtId="193" fontId="28" fillId="0" borderId="16" xfId="42" applyNumberFormat="1" applyFont="1" applyBorder="1" applyAlignment="1">
      <alignment/>
    </xf>
    <xf numFmtId="0" fontId="43" fillId="0" borderId="37" xfId="0" applyFont="1" applyBorder="1" applyAlignment="1">
      <alignment/>
    </xf>
    <xf numFmtId="193" fontId="43" fillId="0" borderId="38" xfId="42" applyNumberFormat="1" applyFont="1" applyBorder="1" applyAlignment="1">
      <alignment/>
    </xf>
    <xf numFmtId="193" fontId="27" fillId="0" borderId="39" xfId="42" applyNumberFormat="1" applyFont="1" applyBorder="1" applyAlignment="1">
      <alignment/>
    </xf>
    <xf numFmtId="193" fontId="43" fillId="0" borderId="18" xfId="42" applyNumberFormat="1" applyFont="1" applyBorder="1" applyAlignment="1">
      <alignment/>
    </xf>
    <xf numFmtId="193" fontId="43" fillId="0" borderId="35" xfId="42" applyNumberFormat="1" applyFont="1" applyBorder="1" applyAlignment="1">
      <alignment/>
    </xf>
    <xf numFmtId="193" fontId="43" fillId="0" borderId="15" xfId="42" applyNumberFormat="1" applyFont="1" applyBorder="1" applyAlignment="1">
      <alignment/>
    </xf>
    <xf numFmtId="193" fontId="28" fillId="0" borderId="38" xfId="42" applyNumberFormat="1" applyFont="1" applyBorder="1" applyAlignment="1">
      <alignment/>
    </xf>
    <xf numFmtId="193" fontId="28" fillId="0" borderId="18" xfId="42" applyNumberFormat="1" applyFont="1" applyBorder="1" applyAlignment="1">
      <alignment horizontal="center"/>
    </xf>
    <xf numFmtId="0" fontId="7" fillId="0" borderId="37" xfId="0" applyFont="1" applyBorder="1" applyAlignment="1">
      <alignment/>
    </xf>
    <xf numFmtId="193" fontId="43" fillId="0" borderId="17" xfId="42" applyNumberFormat="1" applyFont="1" applyBorder="1" applyAlignment="1">
      <alignment/>
    </xf>
    <xf numFmtId="0" fontId="0" fillId="0" borderId="38" xfId="0" applyBorder="1" applyAlignment="1">
      <alignment/>
    </xf>
    <xf numFmtId="37" fontId="43" fillId="0" borderId="15" xfId="42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93" fontId="28" fillId="0" borderId="42" xfId="42" applyNumberFormat="1" applyFont="1" applyBorder="1" applyAlignment="1">
      <alignment/>
    </xf>
    <xf numFmtId="193" fontId="28" fillId="0" borderId="22" xfId="42" applyNumberFormat="1" applyFont="1" applyBorder="1" applyAlignment="1">
      <alignment/>
    </xf>
    <xf numFmtId="193" fontId="28" fillId="0" borderId="21" xfId="42" applyNumberFormat="1" applyFont="1" applyBorder="1" applyAlignment="1">
      <alignment/>
    </xf>
    <xf numFmtId="193" fontId="28" fillId="0" borderId="40" xfId="42" applyNumberFormat="1" applyFont="1" applyBorder="1" applyAlignment="1">
      <alignment/>
    </xf>
    <xf numFmtId="212" fontId="28" fillId="0" borderId="23" xfId="42" applyNumberFormat="1" applyFont="1" applyBorder="1" applyAlignment="1">
      <alignment/>
    </xf>
    <xf numFmtId="0" fontId="0" fillId="0" borderId="42" xfId="0" applyBorder="1" applyAlignment="1">
      <alignment/>
    </xf>
    <xf numFmtId="0" fontId="43" fillId="0" borderId="22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/>
    </xf>
    <xf numFmtId="193" fontId="43" fillId="0" borderId="31" xfId="0" applyNumberFormat="1" applyFont="1" applyBorder="1" applyAlignment="1">
      <alignment/>
    </xf>
    <xf numFmtId="193" fontId="43" fillId="0" borderId="43" xfId="0" applyNumberFormat="1" applyFont="1" applyBorder="1" applyAlignment="1">
      <alignment/>
    </xf>
    <xf numFmtId="193" fontId="43" fillId="0" borderId="27" xfId="0" applyNumberFormat="1" applyFont="1" applyBorder="1" applyAlignment="1">
      <alignment/>
    </xf>
    <xf numFmtId="43" fontId="43" fillId="0" borderId="31" xfId="0" applyNumberFormat="1" applyFont="1" applyBorder="1" applyAlignment="1">
      <alignment/>
    </xf>
    <xf numFmtId="196" fontId="43" fillId="0" borderId="31" xfId="0" applyNumberFormat="1" applyFont="1" applyBorder="1" applyAlignment="1">
      <alignment/>
    </xf>
    <xf numFmtId="37" fontId="43" fillId="0" borderId="32" xfId="0" applyNumberFormat="1" applyFont="1" applyBorder="1" applyAlignment="1">
      <alignment/>
    </xf>
    <xf numFmtId="0" fontId="43" fillId="0" borderId="3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36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NA%202017,%202018,%202019,%20BACKUP\EVIDENCA,%20RAPORTE%20MONITORIMI\EVIDENCA%202018\12.1%20Evidenca%20buxhetit%20Janar%20-%20Dhjetor%20%202018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raport vjetor"/>
      <sheetName val="Tab .nr 1 "/>
      <sheetName val="Tab.nr.2 mujore"/>
      <sheetName val="Tab.nr.2 realiz prog "/>
      <sheetName val="realiz 602"/>
      <sheetName val="ditari bankes"/>
      <sheetName val="realiz 600"/>
      <sheetName val="Numri i Punonjesve "/>
      <sheetName val="Sheet1"/>
      <sheetName val="Sheet2"/>
      <sheetName val="602 i rishikuar"/>
      <sheetName val="Sheet3"/>
    </sheetNames>
    <sheetDataSet>
      <sheetData sheetId="1">
        <row r="16">
          <cell r="E16">
            <v>28317000</v>
          </cell>
          <cell r="F16">
            <v>27206777</v>
          </cell>
        </row>
        <row r="17">
          <cell r="E17">
            <v>4285230</v>
          </cell>
          <cell r="F17">
            <v>4281142</v>
          </cell>
        </row>
        <row r="18">
          <cell r="E18">
            <v>10588889</v>
          </cell>
          <cell r="F18">
            <v>10167136</v>
          </cell>
        </row>
        <row r="22">
          <cell r="E22">
            <v>0</v>
          </cell>
        </row>
      </sheetData>
      <sheetData sheetId="6">
        <row r="202">
          <cell r="R202">
            <v>2880529</v>
          </cell>
          <cell r="S202">
            <v>847651</v>
          </cell>
          <cell r="T202">
            <v>2264975</v>
          </cell>
          <cell r="AI202">
            <v>4281142</v>
          </cell>
          <cell r="CN202">
            <v>0</v>
          </cell>
          <cell r="CO202">
            <v>909480</v>
          </cell>
          <cell r="CP202">
            <v>430800</v>
          </cell>
          <cell r="CQ202">
            <v>0</v>
          </cell>
          <cell r="CR202">
            <v>152377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1.8515625" style="0" customWidth="1"/>
    <col min="2" max="2" width="9.8515625" style="0" customWidth="1"/>
    <col min="3" max="3" width="11.57421875" style="0" customWidth="1"/>
    <col min="4" max="4" width="10.00390625" style="0" customWidth="1"/>
    <col min="5" max="5" width="7.57421875" style="0" customWidth="1"/>
    <col min="6" max="6" width="8.57421875" style="0" customWidth="1"/>
    <col min="7" max="7" width="14.140625" style="0" customWidth="1"/>
    <col min="9" max="9" width="13.00390625" style="0" customWidth="1"/>
    <col min="10" max="10" width="29.57421875" style="0" customWidth="1"/>
  </cols>
  <sheetData>
    <row r="2" ht="15.75">
      <c r="A2" s="4" t="s">
        <v>11</v>
      </c>
    </row>
    <row r="4" spans="1:10" ht="15.75">
      <c r="A4" s="5" t="s">
        <v>22</v>
      </c>
      <c r="B4" s="1"/>
      <c r="C4" s="1"/>
      <c r="D4" s="1"/>
      <c r="E4" s="1"/>
      <c r="F4" s="1"/>
      <c r="G4" s="1"/>
      <c r="I4" s="1"/>
      <c r="J4" s="1"/>
    </row>
    <row r="7" spans="1:10" ht="16.5" thickBot="1">
      <c r="A7" s="6"/>
      <c r="B7" s="6"/>
      <c r="C7" s="6"/>
      <c r="D7" s="6"/>
      <c r="E7" s="6"/>
      <c r="F7" s="6"/>
      <c r="G7" s="6"/>
      <c r="H7" s="6"/>
      <c r="I7" s="6"/>
      <c r="J7" s="7" t="s">
        <v>2</v>
      </c>
    </row>
    <row r="8" spans="1:10" ht="48" thickBot="1">
      <c r="A8" s="8" t="s">
        <v>14</v>
      </c>
      <c r="B8" s="9" t="s">
        <v>3</v>
      </c>
      <c r="C8" s="10" t="s">
        <v>4</v>
      </c>
      <c r="D8" s="9" t="s">
        <v>5</v>
      </c>
      <c r="E8" s="10" t="s">
        <v>1</v>
      </c>
      <c r="F8" s="9" t="s">
        <v>6</v>
      </c>
      <c r="G8" s="10" t="s">
        <v>7</v>
      </c>
      <c r="H8" s="9" t="s">
        <v>16</v>
      </c>
      <c r="I8" s="10" t="s">
        <v>8</v>
      </c>
      <c r="J8" s="9" t="s">
        <v>17</v>
      </c>
    </row>
    <row r="9" spans="1:12" ht="24" customHeight="1">
      <c r="A9" s="11" t="s">
        <v>0</v>
      </c>
      <c r="B9" s="12">
        <v>87</v>
      </c>
      <c r="C9" s="13">
        <v>1087004</v>
      </c>
      <c r="D9" s="12" t="s">
        <v>9</v>
      </c>
      <c r="E9" s="39" t="s">
        <v>15</v>
      </c>
      <c r="F9" s="14" t="s">
        <v>10</v>
      </c>
      <c r="G9" s="15">
        <v>6000000</v>
      </c>
      <c r="H9" s="12">
        <v>3535</v>
      </c>
      <c r="I9" s="16">
        <v>28317</v>
      </c>
      <c r="J9" s="17" t="s">
        <v>18</v>
      </c>
      <c r="L9" s="2"/>
    </row>
    <row r="10" spans="1:10" ht="36" customHeight="1">
      <c r="A10" s="18" t="s">
        <v>0</v>
      </c>
      <c r="B10" s="12">
        <v>87</v>
      </c>
      <c r="C10" s="13">
        <v>1087004</v>
      </c>
      <c r="D10" s="12" t="s">
        <v>9</v>
      </c>
      <c r="E10" s="40" t="s">
        <v>15</v>
      </c>
      <c r="F10" s="14" t="s">
        <v>10</v>
      </c>
      <c r="G10" s="19">
        <v>6010000</v>
      </c>
      <c r="H10" s="20">
        <v>3535</v>
      </c>
      <c r="I10" s="21">
        <v>4285.2</v>
      </c>
      <c r="J10" s="22" t="s">
        <v>19</v>
      </c>
    </row>
    <row r="11" spans="1:10" ht="24" customHeight="1">
      <c r="A11" s="18" t="s">
        <v>0</v>
      </c>
      <c r="B11" s="12">
        <v>87</v>
      </c>
      <c r="C11" s="13">
        <v>1087004</v>
      </c>
      <c r="D11" s="12" t="s">
        <v>9</v>
      </c>
      <c r="E11" s="40" t="s">
        <v>15</v>
      </c>
      <c r="F11" s="14" t="s">
        <v>10</v>
      </c>
      <c r="G11" s="19">
        <v>6020000</v>
      </c>
      <c r="H11" s="20">
        <v>3535</v>
      </c>
      <c r="I11" s="21">
        <v>10589</v>
      </c>
      <c r="J11" s="23" t="s">
        <v>13</v>
      </c>
    </row>
    <row r="12" spans="1:10" ht="24" customHeight="1">
      <c r="A12" s="18" t="s">
        <v>0</v>
      </c>
      <c r="B12" s="12">
        <v>87</v>
      </c>
      <c r="C12" s="13">
        <v>1087004</v>
      </c>
      <c r="D12" s="12" t="s">
        <v>9</v>
      </c>
      <c r="E12" s="40" t="s">
        <v>15</v>
      </c>
      <c r="F12" s="14" t="s">
        <v>10</v>
      </c>
      <c r="G12" s="19">
        <v>6060000</v>
      </c>
      <c r="H12" s="20">
        <v>3535</v>
      </c>
      <c r="I12" s="24">
        <v>0</v>
      </c>
      <c r="J12" s="23" t="s">
        <v>20</v>
      </c>
    </row>
    <row r="13" spans="1:10" ht="24" customHeight="1" thickBot="1">
      <c r="A13" s="25" t="s">
        <v>0</v>
      </c>
      <c r="B13" s="26">
        <v>87</v>
      </c>
      <c r="C13" s="27">
        <v>1087004</v>
      </c>
      <c r="D13" s="26" t="s">
        <v>9</v>
      </c>
      <c r="E13" s="41" t="s">
        <v>15</v>
      </c>
      <c r="F13" s="28" t="s">
        <v>10</v>
      </c>
      <c r="G13" s="29">
        <v>2310000</v>
      </c>
      <c r="H13" s="26">
        <v>3535</v>
      </c>
      <c r="I13" s="30">
        <v>10000</v>
      </c>
      <c r="J13" s="31" t="s">
        <v>21</v>
      </c>
    </row>
    <row r="14" spans="1:10" ht="24.75" customHeight="1" thickBot="1">
      <c r="A14" s="32"/>
      <c r="B14" s="33"/>
      <c r="C14" s="34"/>
      <c r="D14" s="35"/>
      <c r="E14" s="34"/>
      <c r="F14" s="33"/>
      <c r="G14" s="34"/>
      <c r="H14" s="36" t="s">
        <v>12</v>
      </c>
      <c r="I14" s="37">
        <f>SUM(I9:I13)</f>
        <v>53191.2</v>
      </c>
      <c r="J14" s="38"/>
    </row>
    <row r="17" spans="3:4" ht="15">
      <c r="C17" s="1"/>
      <c r="D17" s="1"/>
    </row>
    <row r="18" spans="3:4" ht="15">
      <c r="C18" s="1"/>
      <c r="D18" s="1"/>
    </row>
    <row r="22" ht="15.75">
      <c r="I22" s="3"/>
    </row>
    <row r="23" ht="15.75">
      <c r="I23" s="3"/>
    </row>
    <row r="24" ht="15.75">
      <c r="I24" s="3"/>
    </row>
  </sheetData>
  <sheetProtection/>
  <printOptions/>
  <pageMargins left="0.77" right="0.53" top="0.51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7" max="7" width="12.28125" style="0" customWidth="1"/>
    <col min="8" max="8" width="12.140625" style="0" customWidth="1"/>
    <col min="9" max="9" width="12.00390625" style="0" customWidth="1"/>
    <col min="11" max="11" width="11.57421875" style="0" customWidth="1"/>
    <col min="12" max="12" width="12.140625" style="0" customWidth="1"/>
    <col min="13" max="13" width="13.28125" style="0" customWidth="1"/>
    <col min="14" max="14" width="12.57421875" style="0" customWidth="1"/>
    <col min="15" max="15" width="6.7109375" style="0" customWidth="1"/>
    <col min="16" max="16" width="6.28125" style="0" customWidth="1"/>
  </cols>
  <sheetData>
    <row r="2" spans="1:16" ht="15.75">
      <c r="A2" s="4" t="s">
        <v>23</v>
      </c>
      <c r="B2" s="4"/>
      <c r="C2" s="4"/>
      <c r="D2" s="4"/>
      <c r="E2" s="4"/>
      <c r="F2" s="4"/>
      <c r="G2" s="4"/>
      <c r="H2" s="4"/>
      <c r="K2" s="118" t="s">
        <v>24</v>
      </c>
      <c r="L2" s="118"/>
      <c r="M2" s="118"/>
      <c r="N2" s="118"/>
      <c r="O2" s="118"/>
      <c r="P2" s="118"/>
    </row>
    <row r="3" ht="13.5" thickBot="1"/>
    <row r="4" spans="1:16" ht="24.75" thickBot="1">
      <c r="A4" s="42" t="s">
        <v>25</v>
      </c>
      <c r="B4" s="43" t="s">
        <v>26</v>
      </c>
      <c r="C4" s="43" t="s">
        <v>27</v>
      </c>
      <c r="D4" s="42" t="s">
        <v>28</v>
      </c>
      <c r="E4" s="44" t="s">
        <v>29</v>
      </c>
      <c r="F4" s="45" t="s">
        <v>30</v>
      </c>
      <c r="G4" s="46" t="s">
        <v>31</v>
      </c>
      <c r="H4" s="42" t="s">
        <v>32</v>
      </c>
      <c r="I4" s="47" t="s">
        <v>33</v>
      </c>
      <c r="J4" s="42"/>
      <c r="K4" s="48" t="s">
        <v>34</v>
      </c>
      <c r="L4" s="49" t="s">
        <v>35</v>
      </c>
      <c r="M4" s="50" t="s">
        <v>36</v>
      </c>
      <c r="N4" s="51" t="s">
        <v>37</v>
      </c>
      <c r="O4" s="119" t="s">
        <v>38</v>
      </c>
      <c r="P4" s="120"/>
    </row>
    <row r="5" spans="1:16" ht="13.5" thickBot="1">
      <c r="A5" s="52"/>
      <c r="B5" s="53"/>
      <c r="C5" s="53"/>
      <c r="D5" s="52"/>
      <c r="E5" s="54"/>
      <c r="F5" s="55"/>
      <c r="G5" s="56"/>
      <c r="H5" s="52"/>
      <c r="I5" s="53" t="s">
        <v>39</v>
      </c>
      <c r="J5" s="52" t="s">
        <v>40</v>
      </c>
      <c r="K5" s="53" t="s">
        <v>41</v>
      </c>
      <c r="L5" s="52" t="s">
        <v>42</v>
      </c>
      <c r="M5" s="54" t="s">
        <v>43</v>
      </c>
      <c r="N5" s="57" t="s">
        <v>44</v>
      </c>
      <c r="O5" s="58" t="s">
        <v>45</v>
      </c>
      <c r="P5" s="59" t="s">
        <v>46</v>
      </c>
    </row>
    <row r="6" spans="1:16" ht="15">
      <c r="A6" s="109">
        <v>1087004</v>
      </c>
      <c r="B6" s="110">
        <v>87</v>
      </c>
      <c r="C6" s="111" t="s">
        <v>10</v>
      </c>
      <c r="D6" s="109">
        <v>1</v>
      </c>
      <c r="E6" s="112"/>
      <c r="F6" s="60">
        <v>600</v>
      </c>
      <c r="G6" s="61">
        <f>'[1]raport vjetor'!E16</f>
        <v>28317000</v>
      </c>
      <c r="H6" s="62">
        <f>G6</f>
        <v>28317000</v>
      </c>
      <c r="I6" s="63">
        <f>'[1]raport vjetor'!F16</f>
        <v>27206777</v>
      </c>
      <c r="J6" s="62"/>
      <c r="K6" s="63">
        <v>18000</v>
      </c>
      <c r="L6" s="62">
        <f>'[1]ditari bankes'!R202+'[1]ditari bankes'!S202+'[1]ditari bankes'!T202</f>
        <v>5993155</v>
      </c>
      <c r="M6" s="64">
        <f>I6+J6-K6-L6</f>
        <v>21195622</v>
      </c>
      <c r="N6" s="65"/>
      <c r="O6" s="60">
        <v>34</v>
      </c>
      <c r="P6" s="66">
        <v>31</v>
      </c>
    </row>
    <row r="7" spans="1:16" ht="15">
      <c r="A7" s="113">
        <v>1087004</v>
      </c>
      <c r="B7" s="114">
        <v>87</v>
      </c>
      <c r="C7" s="115" t="s">
        <v>10</v>
      </c>
      <c r="D7" s="113">
        <v>1</v>
      </c>
      <c r="E7" s="116"/>
      <c r="F7" s="70">
        <v>601</v>
      </c>
      <c r="G7" s="61">
        <f>'[1]raport vjetor'!E17</f>
        <v>4285230</v>
      </c>
      <c r="H7" s="62">
        <f>G7</f>
        <v>4285230</v>
      </c>
      <c r="I7" s="71">
        <f>'[1]raport vjetor'!F17</f>
        <v>4281142</v>
      </c>
      <c r="J7" s="72">
        <v>0</v>
      </c>
      <c r="K7" s="73">
        <v>0</v>
      </c>
      <c r="L7" s="72">
        <f>'[1]ditari bankes'!AI202</f>
        <v>4281142</v>
      </c>
      <c r="M7" s="64">
        <f aca="true" t="shared" si="0" ref="M7:M12">I7+J7-K7-L7</f>
        <v>0</v>
      </c>
      <c r="N7" s="65"/>
      <c r="O7" s="60">
        <v>34</v>
      </c>
      <c r="P7" s="66">
        <v>31</v>
      </c>
    </row>
    <row r="8" spans="1:16" ht="15">
      <c r="A8" s="113">
        <v>1087004</v>
      </c>
      <c r="B8" s="114">
        <v>87</v>
      </c>
      <c r="C8" s="115" t="s">
        <v>10</v>
      </c>
      <c r="D8" s="113">
        <v>1</v>
      </c>
      <c r="E8" s="116"/>
      <c r="F8" s="74">
        <v>600999</v>
      </c>
      <c r="G8" s="75">
        <f aca="true" t="shared" si="1" ref="G8:L8">G6+G7</f>
        <v>32602230</v>
      </c>
      <c r="H8" s="75">
        <f t="shared" si="1"/>
        <v>32602230</v>
      </c>
      <c r="I8" s="76">
        <f>I6+I7</f>
        <v>31487919</v>
      </c>
      <c r="J8" s="77">
        <f t="shared" si="1"/>
        <v>0</v>
      </c>
      <c r="K8" s="75">
        <f t="shared" si="1"/>
        <v>18000</v>
      </c>
      <c r="L8" s="75">
        <f t="shared" si="1"/>
        <v>10274297</v>
      </c>
      <c r="M8" s="78">
        <f>I8+J8-K8-L8</f>
        <v>21195622</v>
      </c>
      <c r="N8" s="79"/>
      <c r="O8" s="60">
        <v>34</v>
      </c>
      <c r="P8" s="66">
        <v>31</v>
      </c>
    </row>
    <row r="9" spans="1:16" ht="15">
      <c r="A9" s="113">
        <v>1087004</v>
      </c>
      <c r="B9" s="114">
        <v>87</v>
      </c>
      <c r="C9" s="115" t="s">
        <v>10</v>
      </c>
      <c r="D9" s="113">
        <v>1</v>
      </c>
      <c r="E9" s="116"/>
      <c r="F9" s="70">
        <v>602</v>
      </c>
      <c r="G9" s="80">
        <f>'[1]raport vjetor'!E18</f>
        <v>10588889</v>
      </c>
      <c r="H9" s="62">
        <f>G9</f>
        <v>10588889</v>
      </c>
      <c r="I9" s="71">
        <f>'[1]raport vjetor'!F18</f>
        <v>10167136</v>
      </c>
      <c r="J9" s="72"/>
      <c r="K9" s="73">
        <f>5400+15011</f>
        <v>20411</v>
      </c>
      <c r="L9" s="72">
        <v>0</v>
      </c>
      <c r="M9" s="64">
        <f>I9+J9-K9-L9</f>
        <v>10146725</v>
      </c>
      <c r="N9" s="65"/>
      <c r="O9" s="60">
        <v>34</v>
      </c>
      <c r="P9" s="66">
        <v>31</v>
      </c>
    </row>
    <row r="10" spans="1:16" ht="15">
      <c r="A10" s="113">
        <v>1087004</v>
      </c>
      <c r="B10" s="114">
        <v>87</v>
      </c>
      <c r="C10" s="115" t="s">
        <v>10</v>
      </c>
      <c r="D10" s="113">
        <v>1</v>
      </c>
      <c r="E10" s="116"/>
      <c r="F10" s="70">
        <v>603</v>
      </c>
      <c r="G10" s="80">
        <v>0</v>
      </c>
      <c r="H10" s="62">
        <f>G10</f>
        <v>0</v>
      </c>
      <c r="I10" s="73">
        <v>0</v>
      </c>
      <c r="J10" s="72"/>
      <c r="K10" s="73"/>
      <c r="L10" s="72"/>
      <c r="M10" s="64">
        <f t="shared" si="0"/>
        <v>0</v>
      </c>
      <c r="N10" s="65"/>
      <c r="O10" s="60"/>
      <c r="P10" s="66"/>
    </row>
    <row r="11" spans="1:16" ht="15">
      <c r="A11" s="113">
        <v>1087004</v>
      </c>
      <c r="B11" s="114">
        <v>87</v>
      </c>
      <c r="C11" s="115" t="s">
        <v>10</v>
      </c>
      <c r="D11" s="113">
        <v>1</v>
      </c>
      <c r="E11" s="116"/>
      <c r="F11" s="70">
        <v>604</v>
      </c>
      <c r="G11" s="80">
        <v>0</v>
      </c>
      <c r="H11" s="62">
        <f>G11</f>
        <v>0</v>
      </c>
      <c r="I11" s="73">
        <v>0</v>
      </c>
      <c r="J11" s="72"/>
      <c r="K11" s="73"/>
      <c r="L11" s="72"/>
      <c r="M11" s="64">
        <f t="shared" si="0"/>
        <v>0</v>
      </c>
      <c r="N11" s="65"/>
      <c r="O11" s="60"/>
      <c r="P11" s="66"/>
    </row>
    <row r="12" spans="1:16" ht="15">
      <c r="A12" s="113">
        <v>1087004</v>
      </c>
      <c r="B12" s="114">
        <v>87</v>
      </c>
      <c r="C12" s="115" t="s">
        <v>10</v>
      </c>
      <c r="D12" s="113">
        <v>1</v>
      </c>
      <c r="E12" s="116"/>
      <c r="F12" s="70">
        <v>605</v>
      </c>
      <c r="G12" s="80">
        <v>0</v>
      </c>
      <c r="H12" s="62">
        <f>G12</f>
        <v>0</v>
      </c>
      <c r="I12" s="73">
        <v>0</v>
      </c>
      <c r="J12" s="72"/>
      <c r="K12" s="73"/>
      <c r="L12" s="72"/>
      <c r="M12" s="64">
        <f t="shared" si="0"/>
        <v>0</v>
      </c>
      <c r="N12" s="65"/>
      <c r="O12" s="60"/>
      <c r="P12" s="66"/>
    </row>
    <row r="13" spans="1:16" ht="15">
      <c r="A13" s="113">
        <v>1087004</v>
      </c>
      <c r="B13" s="114">
        <v>87</v>
      </c>
      <c r="C13" s="115" t="s">
        <v>10</v>
      </c>
      <c r="D13" s="113">
        <v>1</v>
      </c>
      <c r="E13" s="116"/>
      <c r="F13" s="70">
        <v>606</v>
      </c>
      <c r="G13" s="80">
        <f>'[1]raport vjetor'!E22</f>
        <v>0</v>
      </c>
      <c r="H13" s="62">
        <f>G13</f>
        <v>0</v>
      </c>
      <c r="I13" s="71" t="s">
        <v>47</v>
      </c>
      <c r="J13" s="72"/>
      <c r="K13" s="73"/>
      <c r="L13" s="72"/>
      <c r="M13" s="64"/>
      <c r="N13" s="65"/>
      <c r="O13" s="60"/>
      <c r="P13" s="66"/>
    </row>
    <row r="14" spans="1:16" ht="15">
      <c r="A14" s="113">
        <v>1087004</v>
      </c>
      <c r="B14" s="114">
        <v>87</v>
      </c>
      <c r="C14" s="115" t="s">
        <v>10</v>
      </c>
      <c r="D14" s="113">
        <v>1</v>
      </c>
      <c r="E14" s="116"/>
      <c r="F14" s="70">
        <v>230</v>
      </c>
      <c r="G14" s="80">
        <v>0</v>
      </c>
      <c r="H14" s="62">
        <f aca="true" t="shared" si="2" ref="H14:H19">G14</f>
        <v>0</v>
      </c>
      <c r="I14" s="71">
        <v>0</v>
      </c>
      <c r="J14" s="81"/>
      <c r="K14" s="73"/>
      <c r="L14" s="72"/>
      <c r="M14" s="64">
        <f>I14+J14-K14-L14</f>
        <v>0</v>
      </c>
      <c r="N14" s="65"/>
      <c r="O14" s="60"/>
      <c r="P14" s="66"/>
    </row>
    <row r="15" spans="1:16" ht="15">
      <c r="A15" s="113">
        <v>1087004</v>
      </c>
      <c r="B15" s="114">
        <v>87</v>
      </c>
      <c r="C15" s="115" t="s">
        <v>10</v>
      </c>
      <c r="D15" s="113">
        <v>1</v>
      </c>
      <c r="E15" s="117" t="s">
        <v>48</v>
      </c>
      <c r="F15" s="70">
        <v>231</v>
      </c>
      <c r="G15" s="80">
        <v>960000</v>
      </c>
      <c r="H15" s="62">
        <f t="shared" si="2"/>
        <v>960000</v>
      </c>
      <c r="I15" s="71">
        <f>'[1]ditari bankes'!CO202</f>
        <v>909480</v>
      </c>
      <c r="J15" s="81"/>
      <c r="K15" s="73"/>
      <c r="L15" s="72"/>
      <c r="M15" s="64">
        <f aca="true" t="shared" si="3" ref="M15:M20">I15+J15-K15-L15</f>
        <v>909480</v>
      </c>
      <c r="N15" s="65"/>
      <c r="O15" s="60"/>
      <c r="P15" s="66"/>
    </row>
    <row r="16" spans="1:16" ht="15">
      <c r="A16" s="113">
        <v>1087004</v>
      </c>
      <c r="B16" s="114">
        <v>87</v>
      </c>
      <c r="C16" s="115" t="s">
        <v>10</v>
      </c>
      <c r="D16" s="113">
        <v>1</v>
      </c>
      <c r="E16" s="117" t="s">
        <v>49</v>
      </c>
      <c r="F16" s="70">
        <v>231</v>
      </c>
      <c r="G16" s="80">
        <v>445000</v>
      </c>
      <c r="H16" s="62">
        <f t="shared" si="2"/>
        <v>445000</v>
      </c>
      <c r="I16" s="71">
        <f>'[1]ditari bankes'!CP202</f>
        <v>430800</v>
      </c>
      <c r="J16" s="81"/>
      <c r="K16" s="73"/>
      <c r="L16" s="72"/>
      <c r="M16" s="64">
        <f t="shared" si="3"/>
        <v>430800</v>
      </c>
      <c r="N16" s="65"/>
      <c r="O16" s="60"/>
      <c r="P16" s="66"/>
    </row>
    <row r="17" spans="1:16" ht="15">
      <c r="A17" s="113">
        <v>1087004</v>
      </c>
      <c r="B17" s="114">
        <v>87</v>
      </c>
      <c r="C17" s="115" t="s">
        <v>10</v>
      </c>
      <c r="D17" s="113">
        <v>1</v>
      </c>
      <c r="E17" s="117" t="s">
        <v>50</v>
      </c>
      <c r="F17" s="70">
        <v>231</v>
      </c>
      <c r="G17" s="80">
        <v>7940000</v>
      </c>
      <c r="H17" s="62">
        <f t="shared" si="2"/>
        <v>7940000</v>
      </c>
      <c r="I17" s="71">
        <f>'[1]ditari bankes'!CN202</f>
        <v>0</v>
      </c>
      <c r="J17" s="81"/>
      <c r="K17" s="73"/>
      <c r="L17" s="72"/>
      <c r="M17" s="64">
        <f t="shared" si="3"/>
        <v>0</v>
      </c>
      <c r="N17" s="65"/>
      <c r="O17" s="60"/>
      <c r="P17" s="66"/>
    </row>
    <row r="18" spans="1:16" ht="15">
      <c r="A18" s="113">
        <v>1087004</v>
      </c>
      <c r="B18" s="114">
        <v>87</v>
      </c>
      <c r="C18" s="115" t="s">
        <v>10</v>
      </c>
      <c r="D18" s="113">
        <v>1</v>
      </c>
      <c r="E18" s="117" t="s">
        <v>51</v>
      </c>
      <c r="F18" s="70">
        <v>231</v>
      </c>
      <c r="G18" s="80">
        <v>500000</v>
      </c>
      <c r="H18" s="62">
        <f t="shared" si="2"/>
        <v>500000</v>
      </c>
      <c r="I18" s="71">
        <f>'[1]ditari bankes'!CQ202</f>
        <v>0</v>
      </c>
      <c r="J18" s="81"/>
      <c r="K18" s="73"/>
      <c r="L18" s="72"/>
      <c r="M18" s="64">
        <f t="shared" si="3"/>
        <v>0</v>
      </c>
      <c r="N18" s="65"/>
      <c r="O18" s="60"/>
      <c r="P18" s="66"/>
    </row>
    <row r="19" spans="1:16" ht="15">
      <c r="A19" s="113">
        <v>1087004</v>
      </c>
      <c r="B19" s="114">
        <v>87</v>
      </c>
      <c r="C19" s="115" t="s">
        <v>10</v>
      </c>
      <c r="D19" s="113">
        <v>1</v>
      </c>
      <c r="E19" s="117" t="s">
        <v>52</v>
      </c>
      <c r="F19" s="70">
        <v>231</v>
      </c>
      <c r="G19" s="80">
        <v>155000</v>
      </c>
      <c r="H19" s="62">
        <f t="shared" si="2"/>
        <v>155000</v>
      </c>
      <c r="I19" s="71">
        <f>'[1]ditari bankes'!CR202</f>
        <v>152377</v>
      </c>
      <c r="J19" s="81"/>
      <c r="K19" s="73"/>
      <c r="L19" s="72"/>
      <c r="M19" s="64">
        <f t="shared" si="3"/>
        <v>152377</v>
      </c>
      <c r="N19" s="65"/>
      <c r="O19" s="60"/>
      <c r="P19" s="66"/>
    </row>
    <row r="20" spans="1:16" ht="15">
      <c r="A20" s="113">
        <v>1087004</v>
      </c>
      <c r="B20" s="114">
        <v>87</v>
      </c>
      <c r="C20" s="115" t="s">
        <v>10</v>
      </c>
      <c r="D20" s="113">
        <v>1</v>
      </c>
      <c r="E20" s="116"/>
      <c r="F20" s="82">
        <v>231</v>
      </c>
      <c r="G20" s="75">
        <f>SUM(G15:G19)</f>
        <v>10000000</v>
      </c>
      <c r="H20" s="75">
        <f>SUM(H15:H19)</f>
        <v>10000000</v>
      </c>
      <c r="I20" s="75">
        <f>SUM(I15:I19)</f>
        <v>1492657</v>
      </c>
      <c r="J20" s="72"/>
      <c r="K20" s="73"/>
      <c r="L20" s="72"/>
      <c r="M20" s="78">
        <f t="shared" si="3"/>
        <v>1492657</v>
      </c>
      <c r="N20" s="65"/>
      <c r="O20" s="60"/>
      <c r="P20" s="66"/>
    </row>
    <row r="21" spans="1:16" ht="15">
      <c r="A21" s="113"/>
      <c r="B21" s="114"/>
      <c r="C21" s="114"/>
      <c r="D21" s="113"/>
      <c r="E21" s="116"/>
      <c r="F21" s="74">
        <v>602</v>
      </c>
      <c r="G21" s="75">
        <f>SUM(G9:G13)</f>
        <v>10588889</v>
      </c>
      <c r="H21" s="75">
        <f>SUM(H9:H13)</f>
        <v>10588889</v>
      </c>
      <c r="I21" s="75">
        <f>SUM(I9:I13)</f>
        <v>10167136</v>
      </c>
      <c r="J21" s="75">
        <f>SUM(J9:J13)</f>
        <v>0</v>
      </c>
      <c r="K21" s="75">
        <f>SUM(K9:K13)</f>
        <v>20411</v>
      </c>
      <c r="L21" s="75">
        <f>L13+L9</f>
        <v>0</v>
      </c>
      <c r="M21" s="78">
        <f>I21+J21-K21-L21</f>
        <v>10146725</v>
      </c>
      <c r="N21" s="83"/>
      <c r="O21" s="70"/>
      <c r="P21" s="84"/>
    </row>
    <row r="22" spans="1:16" ht="15">
      <c r="A22" s="67"/>
      <c r="B22" s="68"/>
      <c r="C22" s="68" t="s">
        <v>53</v>
      </c>
      <c r="D22" s="67"/>
      <c r="E22" s="69"/>
      <c r="F22" s="70"/>
      <c r="G22" s="80"/>
      <c r="H22" s="72">
        <v>38261.5</v>
      </c>
      <c r="I22" s="73"/>
      <c r="J22" s="72"/>
      <c r="K22" s="72">
        <v>38261.5</v>
      </c>
      <c r="L22" s="72"/>
      <c r="M22" s="64">
        <v>-38261.5</v>
      </c>
      <c r="N22" s="65"/>
      <c r="O22" s="70"/>
      <c r="P22" s="84"/>
    </row>
    <row r="23" spans="1:16" ht="15">
      <c r="A23" s="67"/>
      <c r="B23" s="68"/>
      <c r="C23" s="68"/>
      <c r="D23" s="67"/>
      <c r="E23" s="69"/>
      <c r="F23" s="121" t="s">
        <v>37</v>
      </c>
      <c r="G23" s="122"/>
      <c r="H23" s="122"/>
      <c r="I23" s="122"/>
      <c r="J23" s="123"/>
      <c r="K23" s="73"/>
      <c r="L23" s="72"/>
      <c r="M23" s="64"/>
      <c r="N23" s="85">
        <v>12828774</v>
      </c>
      <c r="O23" s="70"/>
      <c r="P23" s="84"/>
    </row>
    <row r="24" spans="1:16" ht="15.75" thickBot="1">
      <c r="A24" s="67"/>
      <c r="B24" s="68"/>
      <c r="C24" s="86"/>
      <c r="D24" s="87"/>
      <c r="E24" s="88"/>
      <c r="F24" s="89"/>
      <c r="G24" s="90"/>
      <c r="H24" s="91"/>
      <c r="I24" s="92"/>
      <c r="J24" s="91"/>
      <c r="K24" s="92"/>
      <c r="L24" s="91"/>
      <c r="M24" s="93"/>
      <c r="N24" s="94"/>
      <c r="O24" s="89"/>
      <c r="P24" s="95"/>
    </row>
    <row r="25" spans="1:16" ht="15.75" thickBot="1">
      <c r="A25" s="96"/>
      <c r="B25" s="97"/>
      <c r="C25" s="98"/>
      <c r="D25" s="99"/>
      <c r="E25" s="100" t="s">
        <v>54</v>
      </c>
      <c r="F25" s="101"/>
      <c r="G25" s="102">
        <f>G21+G20+G8</f>
        <v>53191119</v>
      </c>
      <c r="H25" s="102">
        <f>H21+H20+H8</f>
        <v>53191119</v>
      </c>
      <c r="I25" s="103">
        <f>I21+I8+I20</f>
        <v>43147712</v>
      </c>
      <c r="J25" s="104">
        <f>J21+J8</f>
        <v>0</v>
      </c>
      <c r="K25" s="105">
        <f>K21+K8+K22</f>
        <v>76672.5</v>
      </c>
      <c r="L25" s="102">
        <f>L21+L8</f>
        <v>10274297</v>
      </c>
      <c r="M25" s="106">
        <f>M21+M8+M20+M22</f>
        <v>32796742.5</v>
      </c>
      <c r="N25" s="107">
        <f>N23</f>
        <v>12828774</v>
      </c>
      <c r="O25" s="101">
        <v>34</v>
      </c>
      <c r="P25" s="108">
        <v>31</v>
      </c>
    </row>
  </sheetData>
  <sheetProtection/>
  <mergeCells count="3">
    <mergeCell ref="K2:P2"/>
    <mergeCell ref="O4:P4"/>
    <mergeCell ref="F23:J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Klarita Bejko</cp:lastModifiedBy>
  <cp:lastPrinted>2018-03-07T13:04:37Z</cp:lastPrinted>
  <dcterms:created xsi:type="dcterms:W3CDTF">2004-06-15T07:48:35Z</dcterms:created>
  <dcterms:modified xsi:type="dcterms:W3CDTF">2023-11-24T10:07:06Z</dcterms:modified>
  <cp:category/>
  <cp:version/>
  <cp:contentType/>
  <cp:contentStatus/>
</cp:coreProperties>
</file>