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80" windowHeight="12060" tabRatio="863" activeTab="1"/>
  </bookViews>
  <sheets>
    <sheet name="Detajimi vjetor 2019" sheetId="1" r:id="rId1"/>
    <sheet name="Realizimi Vjetor 201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<sst xmlns="http://schemas.openxmlformats.org/spreadsheetml/2006/main" count="92" uniqueCount="56">
  <si>
    <t>001</t>
  </si>
  <si>
    <t>Kapitulli</t>
  </si>
  <si>
    <t>Ministria e Linjes</t>
  </si>
  <si>
    <t>Kod Institucioni</t>
  </si>
  <si>
    <t>Emer Institucioni</t>
  </si>
  <si>
    <t>Programi</t>
  </si>
  <si>
    <t>Llogaria Ekonomike</t>
  </si>
  <si>
    <t>Kodi Deges Thesarit</t>
  </si>
  <si>
    <t>Debiti</t>
  </si>
  <si>
    <t>Emertimi Projektit</t>
  </si>
  <si>
    <t>TOTALI</t>
  </si>
  <si>
    <t>DSIK</t>
  </si>
  <si>
    <t>01150</t>
  </si>
  <si>
    <t>18AO501</t>
  </si>
  <si>
    <t>Output Code</t>
  </si>
  <si>
    <t>98704AF</t>
  </si>
  <si>
    <t xml:space="preserve">M870013 </t>
  </si>
  <si>
    <t>Rrejt i sigurt NATO - RSH</t>
  </si>
  <si>
    <t>Entiteti i Qeverisjes</t>
  </si>
  <si>
    <r>
      <t xml:space="preserve">Formati Nr.1: Detajimi i buxhetit sipas ligjit </t>
    </r>
    <r>
      <rPr>
        <b/>
        <sz val="11"/>
        <rFont val="Calibri"/>
        <family val="2"/>
      </rPr>
      <t>nr.99/2018 "Për buxhetin e vitit 2019"</t>
    </r>
  </si>
  <si>
    <t>DREJTORIA E SIGURIMIT TË INFORMACIONIT TË KLASIFIKUAR (DSIK)</t>
  </si>
  <si>
    <t>Shpenzime për Paga</t>
  </si>
  <si>
    <t>Shpenzime operative</t>
  </si>
  <si>
    <t xml:space="preserve">Kontribute të Sigurimeve Shoqerore dhe                             Shëndetsore </t>
  </si>
  <si>
    <t>Projekt për zhvendosje në ambjente zyrash të reja</t>
  </si>
  <si>
    <t>PERIUDHA Janar - Dhjetor 2019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</si>
  <si>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</si>
  <si>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</si>
  <si>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</si>
  <si>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</si>
  <si>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</si>
  <si>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</si>
  <si>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</si>
  <si>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</si>
  <si>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</si>
  <si>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fat.te papaguara</t>
  </si>
  <si>
    <t>XHIRIME   TE  BRENDSHME</t>
  </si>
  <si>
    <t>Sigurime dhe Tatime</t>
  </si>
  <si>
    <t>BANKA</t>
  </si>
  <si>
    <t>MEMO KREDI</t>
  </si>
  <si>
    <t>Te mbartura nga 2018</t>
  </si>
  <si>
    <t>Te likuiduara ne Janar 2020</t>
  </si>
  <si>
    <t>NR PUNONJ</t>
  </si>
  <si>
    <t>I</t>
  </si>
  <si>
    <t>J</t>
  </si>
  <si>
    <t>K</t>
  </si>
  <si>
    <t>L</t>
  </si>
  <si>
    <t>M=I+J-K-L-P</t>
  </si>
  <si>
    <t>N</t>
  </si>
  <si>
    <t>O</t>
  </si>
  <si>
    <t>P</t>
  </si>
  <si>
    <t>PLAN</t>
  </si>
  <si>
    <t>FAKT</t>
  </si>
  <si>
    <t>M870013</t>
  </si>
  <si>
    <t>MEMO KREDI Sistemim thesari per 2018</t>
  </si>
  <si>
    <t>Totali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</si>
</sst>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[$-409]h:mm:ss\ AM/PM"/>
    <numFmt numFmtId="189" formatCode="0;[Red]0"/>
    <numFmt numFmtId="190" formatCode="0.0000"/>
    <numFmt numFmtId="191" formatCode="0.00000"/>
    <numFmt numFmtId="192" formatCode="#,##0.0"/>
    <numFmt numFmtId="193" formatCode="_(* #,##0_);_(* \(#,##0\);_(* &quot;-&quot;??_);_(@_)"/>
    <numFmt numFmtId="194" formatCode="mm/dd/yy"/>
    <numFmt numFmtId="195" formatCode="#,##0.000"/>
    <numFmt numFmtId="196" formatCode="_(* #,##0.0_);_(* \(#,##0.0\);_(* &quot;-&quot;??_);_(@_)"/>
    <numFmt numFmtId="197" formatCode="_(* #,##0.000_);_(* \(#,##0.000\);_(* &quot;-&quot;??_);_(@_)"/>
    <numFmt numFmtId="198" formatCode="_(* #,##0.0000_);_(* \(#,##0.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mm\-yyyy"/>
    <numFmt numFmtId="205" formatCode="_(* #,##0.0_);_(* \(#,##0.0\);_(* &quot;-&quot;?_);_(@_)"/>
    <numFmt numFmtId="206" formatCode="&quot;$&quot;#,##0.00"/>
    <numFmt numFmtId="207" formatCode="_(* #,##0_);_(* \(#,##0\);_(* &quot;-&quot;?_);_(@_)"/>
    <numFmt numFmtId="208" formatCode="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9" fillId="0" borderId="10" xfId="0" applyFont="1" applyBorder="1" applyAlignment="1">
      <alignment horizontal="center"/>
    </xf>
    <xf numFmtId="193" fontId="49" fillId="0" borderId="13" xfId="42" applyNumberFormat="1" applyFont="1" applyBorder="1" applyAlignment="1">
      <alignment/>
    </xf>
    <xf numFmtId="193" fontId="0" fillId="0" borderId="0" xfId="0" applyNumberFormat="1" applyAlignment="1">
      <alignment/>
    </xf>
    <xf numFmtId="193" fontId="49" fillId="0" borderId="1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2" xfId="0" applyBorder="1" applyAlignment="1" quotePrefix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2" fillId="33" borderId="10" xfId="0" applyNumberFormat="1" applyFont="1" applyFill="1" applyBorder="1" applyAlignment="1" applyProtection="1">
      <alignment horizontal="center" wrapText="1"/>
      <protection/>
    </xf>
    <xf numFmtId="0" fontId="53" fillId="0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NumberFormat="1" applyFont="1" applyFill="1" applyBorder="1" applyAlignment="1" applyProtection="1">
      <alignment horizontal="left" vertical="center"/>
      <protection/>
    </xf>
    <xf numFmtId="0" fontId="53" fillId="0" borderId="21" xfId="0" applyNumberFormat="1" applyFont="1" applyFill="1" applyBorder="1" applyAlignment="1" applyProtection="1">
      <alignment horizontal="left" vertical="center"/>
      <protection/>
    </xf>
    <xf numFmtId="3" fontId="53" fillId="0" borderId="23" xfId="0" applyNumberFormat="1" applyFont="1" applyFill="1" applyBorder="1" applyAlignment="1" applyProtection="1">
      <alignment horizontal="right" vertical="center" wrapText="1"/>
      <protection/>
    </xf>
    <xf numFmtId="3" fontId="53" fillId="0" borderId="22" xfId="0" applyNumberFormat="1" applyFont="1" applyFill="1" applyBorder="1" applyAlignment="1" applyProtection="1">
      <alignment horizontal="right" vertical="center" wrapText="1"/>
      <protection/>
    </xf>
    <xf numFmtId="0" fontId="53" fillId="0" borderId="23" xfId="0" applyNumberFormat="1" applyFont="1" applyFill="1" applyBorder="1" applyAlignment="1" applyProtection="1">
      <alignment horizontal="center" vertical="center" wrapText="1"/>
      <protection/>
    </xf>
    <xf numFmtId="0" fontId="53" fillId="0" borderId="24" xfId="0" applyNumberFormat="1" applyFont="1" applyFill="1" applyBorder="1" applyAlignment="1" applyProtection="1">
      <alignment horizontal="center" vertical="center" wrapText="1"/>
      <protection/>
    </xf>
    <xf numFmtId="3" fontId="53" fillId="0" borderId="25" xfId="0" applyNumberFormat="1" applyFont="1" applyFill="1" applyBorder="1" applyAlignment="1" applyProtection="1">
      <alignment horizontal="right" vertical="center" wrapText="1"/>
      <protection/>
    </xf>
    <xf numFmtId="3" fontId="53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Font="1" applyBorder="1" applyAlignment="1">
      <alignment horizontal="center" wrapText="1"/>
    </xf>
    <xf numFmtId="0" fontId="0" fillId="0" borderId="28" xfId="0" applyBorder="1" applyAlignment="1">
      <alignment vertical="top"/>
    </xf>
    <xf numFmtId="0" fontId="0" fillId="0" borderId="28" xfId="0" applyBorder="1" applyAlignment="1">
      <alignment vertical="top" wrapText="1"/>
    </xf>
    <xf numFmtId="0" fontId="0" fillId="0" borderId="29" xfId="0" applyBorder="1" applyAlignment="1" quotePrefix="1">
      <alignment horizontal="right"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2" xfId="0" applyBorder="1" applyAlignment="1" quotePrefix="1">
      <alignment horizontal="right"/>
    </xf>
    <xf numFmtId="0" fontId="0" fillId="0" borderId="30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/>
    </xf>
    <xf numFmtId="0" fontId="5" fillId="34" borderId="37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42" xfId="0" applyBorder="1" applyAlignment="1">
      <alignment/>
    </xf>
    <xf numFmtId="193" fontId="30" fillId="0" borderId="43" xfId="42" applyNumberFormat="1" applyFont="1" applyBorder="1" applyAlignment="1">
      <alignment/>
    </xf>
    <xf numFmtId="193" fontId="34" fillId="0" borderId="12" xfId="42" applyNumberFormat="1" applyFont="1" applyBorder="1" applyAlignment="1">
      <alignment horizontal="right"/>
    </xf>
    <xf numFmtId="193" fontId="34" fillId="0" borderId="16" xfId="42" applyNumberFormat="1" applyFont="1" applyBorder="1" applyAlignment="1">
      <alignment/>
    </xf>
    <xf numFmtId="193" fontId="34" fillId="0" borderId="12" xfId="42" applyNumberFormat="1" applyFont="1" applyBorder="1" applyAlignment="1">
      <alignment/>
    </xf>
    <xf numFmtId="193" fontId="34" fillId="0" borderId="14" xfId="42" applyNumberFormat="1" applyFont="1" applyBorder="1" applyAlignment="1">
      <alignment/>
    </xf>
    <xf numFmtId="193" fontId="34" fillId="0" borderId="44" xfId="42" applyNumberFormat="1" applyFont="1" applyBorder="1" applyAlignment="1">
      <alignment/>
    </xf>
    <xf numFmtId="193" fontId="34" fillId="0" borderId="45" xfId="42" applyNumberFormat="1" applyFont="1" applyBorder="1" applyAlignment="1">
      <alignment/>
    </xf>
    <xf numFmtId="193" fontId="34" fillId="0" borderId="46" xfId="42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/>
    </xf>
    <xf numFmtId="193" fontId="30" fillId="0" borderId="17" xfId="42" applyNumberFormat="1" applyFont="1" applyBorder="1" applyAlignment="1">
      <alignment/>
    </xf>
    <xf numFmtId="193" fontId="34" fillId="0" borderId="21" xfId="42" applyNumberFormat="1" applyFont="1" applyBorder="1" applyAlignment="1">
      <alignment/>
    </xf>
    <xf numFmtId="193" fontId="34" fillId="0" borderId="17" xfId="42" applyNumberFormat="1" applyFont="1" applyBorder="1" applyAlignment="1">
      <alignment/>
    </xf>
    <xf numFmtId="193" fontId="34" fillId="0" borderId="48" xfId="42" applyNumberFormat="1" applyFont="1" applyBorder="1" applyAlignment="1">
      <alignment/>
    </xf>
    <xf numFmtId="0" fontId="49" fillId="0" borderId="47" xfId="0" applyFont="1" applyBorder="1" applyAlignment="1">
      <alignment/>
    </xf>
    <xf numFmtId="193" fontId="49" fillId="0" borderId="28" xfId="42" applyNumberFormat="1" applyFont="1" applyBorder="1" applyAlignment="1">
      <alignment/>
    </xf>
    <xf numFmtId="193" fontId="49" fillId="0" borderId="28" xfId="42" applyNumberFormat="1" applyFont="1" applyBorder="1" applyAlignment="1">
      <alignment horizontal="right"/>
    </xf>
    <xf numFmtId="193" fontId="4" fillId="0" borderId="49" xfId="42" applyNumberFormat="1" applyFont="1" applyBorder="1" applyAlignment="1">
      <alignment/>
    </xf>
    <xf numFmtId="193" fontId="49" fillId="0" borderId="21" xfId="42" applyNumberFormat="1" applyFont="1" applyBorder="1" applyAlignment="1">
      <alignment/>
    </xf>
    <xf numFmtId="193" fontId="49" fillId="0" borderId="49" xfId="42" applyNumberFormat="1" applyFont="1" applyBorder="1" applyAlignment="1">
      <alignment/>
    </xf>
    <xf numFmtId="193" fontId="49" fillId="0" borderId="50" xfId="42" applyNumberFormat="1" applyFont="1" applyBorder="1" applyAlignment="1">
      <alignment/>
    </xf>
    <xf numFmtId="193" fontId="49" fillId="0" borderId="48" xfId="42" applyNumberFormat="1" applyFont="1" applyBorder="1" applyAlignment="1">
      <alignment/>
    </xf>
    <xf numFmtId="193" fontId="49" fillId="0" borderId="12" xfId="42" applyNumberFormat="1" applyFont="1" applyBorder="1" applyAlignment="1">
      <alignment/>
    </xf>
    <xf numFmtId="0" fontId="7" fillId="0" borderId="47" xfId="0" applyFont="1" applyBorder="1" applyAlignment="1">
      <alignment/>
    </xf>
    <xf numFmtId="193" fontId="49" fillId="0" borderId="12" xfId="42" applyNumberFormat="1" applyFont="1" applyBorder="1" applyAlignment="1">
      <alignment horizontal="right"/>
    </xf>
    <xf numFmtId="43" fontId="31" fillId="0" borderId="17" xfId="42" applyNumberFormat="1" applyFont="1" applyBorder="1" applyAlignment="1">
      <alignment/>
    </xf>
    <xf numFmtId="37" fontId="49" fillId="0" borderId="21" xfId="42" applyNumberFormat="1" applyFont="1" applyBorder="1" applyAlignment="1">
      <alignment/>
    </xf>
    <xf numFmtId="39" fontId="49" fillId="0" borderId="14" xfId="42" applyNumberFormat="1" applyFont="1" applyBorder="1" applyAlignment="1">
      <alignment/>
    </xf>
    <xf numFmtId="193" fontId="34" fillId="0" borderId="28" xfId="42" applyNumberFormat="1" applyFont="1" applyBorder="1" applyAlignment="1">
      <alignment/>
    </xf>
    <xf numFmtId="193" fontId="49" fillId="0" borderId="14" xfId="42" applyNumberFormat="1" applyFont="1" applyBorder="1" applyAlignment="1">
      <alignment/>
    </xf>
    <xf numFmtId="193" fontId="34" fillId="0" borderId="21" xfId="42" applyNumberFormat="1" applyFont="1" applyBorder="1" applyAlignment="1">
      <alignment horizontal="center"/>
    </xf>
    <xf numFmtId="193" fontId="49" fillId="0" borderId="44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7" xfId="0" applyFont="1" applyBorder="1" applyAlignment="1">
      <alignment/>
    </xf>
    <xf numFmtId="193" fontId="30" fillId="0" borderId="44" xfId="42" applyNumberFormat="1" applyFont="1" applyBorder="1" applyAlignment="1">
      <alignment/>
    </xf>
    <xf numFmtId="193" fontId="30" fillId="0" borderId="12" xfId="42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93" fontId="34" fillId="0" borderId="52" xfId="42" applyNumberFormat="1" applyFont="1" applyBorder="1" applyAlignment="1">
      <alignment/>
    </xf>
    <xf numFmtId="193" fontId="34" fillId="0" borderId="51" xfId="42" applyNumberFormat="1" applyFont="1" applyBorder="1" applyAlignment="1">
      <alignment/>
    </xf>
    <xf numFmtId="193" fontId="34" fillId="0" borderId="0" xfId="42" applyNumberFormat="1" applyFont="1" applyBorder="1" applyAlignment="1">
      <alignment/>
    </xf>
    <xf numFmtId="193" fontId="30" fillId="0" borderId="54" xfId="42" applyNumberFormat="1" applyFont="1" applyBorder="1" applyAlignment="1">
      <alignment/>
    </xf>
    <xf numFmtId="37" fontId="49" fillId="0" borderId="55" xfId="42" applyNumberFormat="1" applyFont="1" applyBorder="1" applyAlignment="1">
      <alignment/>
    </xf>
    <xf numFmtId="193" fontId="30" fillId="0" borderId="22" xfId="42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/>
    </xf>
    <xf numFmtId="37" fontId="51" fillId="0" borderId="35" xfId="0" applyNumberFormat="1" applyFont="1" applyBorder="1" applyAlignment="1">
      <alignment/>
    </xf>
    <xf numFmtId="4" fontId="51" fillId="0" borderId="35" xfId="0" applyNumberFormat="1" applyFont="1" applyBorder="1" applyAlignment="1">
      <alignment/>
    </xf>
    <xf numFmtId="3" fontId="51" fillId="0" borderId="35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193" fontId="31" fillId="0" borderId="10" xfId="42" applyNumberFormat="1" applyFont="1" applyBorder="1" applyAlignment="1">
      <alignment/>
    </xf>
    <xf numFmtId="0" fontId="51" fillId="0" borderId="35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193" fontId="49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/>
    </xf>
    <xf numFmtId="4" fontId="34" fillId="0" borderId="58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193" fontId="55" fillId="0" borderId="0" xfId="0" applyNumberFormat="1" applyFont="1" applyBorder="1" applyAlignment="1">
      <alignment horizontal="right"/>
    </xf>
    <xf numFmtId="192" fontId="56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193" fontId="49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.%20Evidenca%20buxhetit%20Janar%20-Dhjeto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 (2)"/>
      <sheetName val="FORMATI"/>
      <sheetName val="raport vjetor"/>
      <sheetName val="Tab .nr 1 "/>
      <sheetName val="Tab.nr.2 mujore"/>
      <sheetName val="Tab.nr.2 realiz prog "/>
      <sheetName val="realiz 602"/>
      <sheetName val="ditari bankes"/>
      <sheetName val="realiz 600"/>
      <sheetName val="Numri i Punonjesve "/>
      <sheetName val="Regj.Prok 2019"/>
    </sheetNames>
    <sheetDataSet>
      <sheetData sheetId="2">
        <row r="16">
          <cell r="E16">
            <v>29924000</v>
          </cell>
          <cell r="F16">
            <v>28398970</v>
          </cell>
        </row>
        <row r="17">
          <cell r="E17">
            <v>4769000</v>
          </cell>
          <cell r="F17">
            <v>4629891</v>
          </cell>
        </row>
        <row r="18">
          <cell r="E18">
            <v>11189000</v>
          </cell>
          <cell r="F18">
            <v>11175676</v>
          </cell>
        </row>
        <row r="22">
          <cell r="E22">
            <v>66000</v>
          </cell>
          <cell r="F22">
            <v>66000</v>
          </cell>
        </row>
      </sheetData>
      <sheetData sheetId="3">
        <row r="41">
          <cell r="M41">
            <v>2350000</v>
          </cell>
        </row>
        <row r="42">
          <cell r="I42" t="str">
            <v>M870292</v>
          </cell>
          <cell r="M42">
            <v>9400000</v>
          </cell>
        </row>
        <row r="43">
          <cell r="I43" t="str">
            <v>M870139</v>
          </cell>
          <cell r="M43">
            <v>350000</v>
          </cell>
        </row>
        <row r="44">
          <cell r="I44" t="str">
            <v>M870030</v>
          </cell>
          <cell r="M44">
            <v>500000</v>
          </cell>
        </row>
        <row r="45">
          <cell r="I45" t="str">
            <v>M870064</v>
          </cell>
          <cell r="M45">
            <v>2500000</v>
          </cell>
        </row>
        <row r="46">
          <cell r="I46" t="str">
            <v>M870205</v>
          </cell>
          <cell r="M46">
            <v>400000</v>
          </cell>
        </row>
        <row r="47">
          <cell r="M47">
            <v>1700000</v>
          </cell>
        </row>
      </sheetData>
      <sheetData sheetId="4">
        <row r="15">
          <cell r="I15">
            <v>3000000</v>
          </cell>
        </row>
        <row r="16">
          <cell r="I16">
            <v>3000000</v>
          </cell>
        </row>
        <row r="17">
          <cell r="I17">
            <v>3000000</v>
          </cell>
        </row>
        <row r="18">
          <cell r="I18">
            <v>3000000</v>
          </cell>
        </row>
        <row r="19">
          <cell r="I19">
            <v>3000000</v>
          </cell>
        </row>
        <row r="20">
          <cell r="I20">
            <v>3000000</v>
          </cell>
        </row>
        <row r="21">
          <cell r="I21">
            <v>3000000</v>
          </cell>
        </row>
        <row r="22">
          <cell r="K22">
            <v>3000000</v>
          </cell>
        </row>
        <row r="23">
          <cell r="I23">
            <v>2924000</v>
          </cell>
        </row>
        <row r="28">
          <cell r="I28">
            <v>460000</v>
          </cell>
        </row>
        <row r="29">
          <cell r="I29">
            <v>460000</v>
          </cell>
        </row>
        <row r="30">
          <cell r="I30">
            <v>460000</v>
          </cell>
        </row>
        <row r="31">
          <cell r="I31">
            <v>460000</v>
          </cell>
        </row>
        <row r="32">
          <cell r="I32">
            <v>460000</v>
          </cell>
        </row>
        <row r="33">
          <cell r="I33">
            <v>460000</v>
          </cell>
        </row>
        <row r="34">
          <cell r="I34">
            <v>460000</v>
          </cell>
        </row>
        <row r="35">
          <cell r="K35">
            <v>450000</v>
          </cell>
        </row>
        <row r="36">
          <cell r="K36">
            <v>450000</v>
          </cell>
        </row>
        <row r="37">
          <cell r="K37">
            <v>110000</v>
          </cell>
        </row>
        <row r="41">
          <cell r="I41">
            <v>1400000</v>
          </cell>
        </row>
        <row r="42">
          <cell r="I42">
            <v>1400000</v>
          </cell>
        </row>
        <row r="43">
          <cell r="I43">
            <v>1400000</v>
          </cell>
        </row>
        <row r="44">
          <cell r="I44">
            <v>1400000</v>
          </cell>
        </row>
        <row r="45">
          <cell r="I45">
            <v>1400000</v>
          </cell>
        </row>
        <row r="46">
          <cell r="I46">
            <v>1400000</v>
          </cell>
        </row>
        <row r="47">
          <cell r="I47">
            <v>1418900</v>
          </cell>
        </row>
        <row r="48">
          <cell r="K48">
            <v>1400000</v>
          </cell>
        </row>
        <row r="49">
          <cell r="K49">
            <v>1400000</v>
          </cell>
        </row>
        <row r="50">
          <cell r="K50">
            <v>-2829900</v>
          </cell>
        </row>
      </sheetData>
      <sheetData sheetId="7">
        <row r="233">
          <cell r="N233">
            <v>1584981</v>
          </cell>
        </row>
        <row r="246">
          <cell r="Q246">
            <v>4629891</v>
          </cell>
          <cell r="R246">
            <v>3109304</v>
          </cell>
          <cell r="S246">
            <v>901375</v>
          </cell>
          <cell r="T246">
            <v>2213027</v>
          </cell>
          <cell r="CO246">
            <v>8825400</v>
          </cell>
          <cell r="CP246">
            <v>345480</v>
          </cell>
          <cell r="CQ246">
            <v>0</v>
          </cell>
          <cell r="CR246">
            <v>0</v>
          </cell>
          <cell r="CS246">
            <v>13000</v>
          </cell>
          <cell r="CT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J20" sqref="J20"/>
    </sheetView>
  </sheetViews>
  <sheetFormatPr defaultColWidth="9.140625" defaultRowHeight="12.75"/>
  <cols>
    <col min="2" max="2" width="8.7109375" style="0" customWidth="1"/>
    <col min="4" max="4" width="10.00390625" style="0" customWidth="1"/>
    <col min="5" max="5" width="7.140625" style="0" customWidth="1"/>
    <col min="6" max="6" width="8.57421875" style="0" customWidth="1"/>
    <col min="7" max="8" width="9.57421875" style="0" customWidth="1"/>
    <col min="9" max="9" width="7.140625" style="0" customWidth="1"/>
    <col min="10" max="10" width="11.8515625" style="0" customWidth="1"/>
    <col min="11" max="11" width="42.140625" style="0" customWidth="1"/>
  </cols>
  <sheetData>
    <row r="2" ht="15">
      <c r="A2" s="1" t="s">
        <v>20</v>
      </c>
    </row>
    <row r="4" spans="1:11" ht="15">
      <c r="A4" s="17" t="s">
        <v>19</v>
      </c>
      <c r="B4" s="1"/>
      <c r="C4" s="1"/>
      <c r="D4" s="1"/>
      <c r="E4" s="1"/>
      <c r="F4" s="1"/>
      <c r="G4" s="1"/>
      <c r="H4" s="1"/>
      <c r="J4" s="1"/>
      <c r="K4" s="1"/>
    </row>
    <row r="7" ht="13.5" thickBot="1"/>
    <row r="8" spans="1:11" ht="52.5" thickBot="1">
      <c r="A8" s="4" t="s">
        <v>18</v>
      </c>
      <c r="B8" s="2" t="s">
        <v>2</v>
      </c>
      <c r="C8" s="6" t="s">
        <v>3</v>
      </c>
      <c r="D8" s="3" t="s">
        <v>4</v>
      </c>
      <c r="E8" s="6" t="s">
        <v>1</v>
      </c>
      <c r="F8" s="3" t="s">
        <v>5</v>
      </c>
      <c r="G8" s="6" t="s">
        <v>6</v>
      </c>
      <c r="H8" s="24" t="s">
        <v>14</v>
      </c>
      <c r="I8" s="3" t="s">
        <v>7</v>
      </c>
      <c r="J8" s="3" t="s">
        <v>8</v>
      </c>
      <c r="K8" s="35" t="s">
        <v>9</v>
      </c>
    </row>
    <row r="9" spans="1:13" ht="12.75">
      <c r="A9" s="19" t="s">
        <v>0</v>
      </c>
      <c r="B9" s="5">
        <v>87</v>
      </c>
      <c r="C9" s="7">
        <v>1087004</v>
      </c>
      <c r="D9" s="18" t="s">
        <v>11</v>
      </c>
      <c r="E9" s="7">
        <v>1</v>
      </c>
      <c r="F9" s="21" t="s">
        <v>12</v>
      </c>
      <c r="G9" s="7">
        <v>6000000</v>
      </c>
      <c r="H9" s="25" t="s">
        <v>15</v>
      </c>
      <c r="I9" s="22">
        <v>3535</v>
      </c>
      <c r="J9" s="33">
        <v>29924000</v>
      </c>
      <c r="K9" s="36" t="s">
        <v>21</v>
      </c>
      <c r="M9" s="14"/>
    </row>
    <row r="10" spans="1:11" ht="25.5">
      <c r="A10" s="20" t="s">
        <v>0</v>
      </c>
      <c r="B10" s="5">
        <v>87</v>
      </c>
      <c r="C10" s="7">
        <v>1087004</v>
      </c>
      <c r="D10" s="18" t="s">
        <v>11</v>
      </c>
      <c r="E10" s="8">
        <v>1</v>
      </c>
      <c r="F10" s="21" t="s">
        <v>12</v>
      </c>
      <c r="G10" s="8">
        <v>6010000</v>
      </c>
      <c r="H10" s="26" t="s">
        <v>15</v>
      </c>
      <c r="I10" s="23">
        <v>3535</v>
      </c>
      <c r="J10" s="34">
        <v>4769000</v>
      </c>
      <c r="K10" s="37" t="s">
        <v>23</v>
      </c>
    </row>
    <row r="11" spans="1:11" ht="12.75">
      <c r="A11" s="20" t="s">
        <v>0</v>
      </c>
      <c r="B11" s="5">
        <v>87</v>
      </c>
      <c r="C11" s="7">
        <v>1087004</v>
      </c>
      <c r="D11" s="18" t="s">
        <v>11</v>
      </c>
      <c r="E11" s="8">
        <v>1</v>
      </c>
      <c r="F11" s="21" t="s">
        <v>12</v>
      </c>
      <c r="G11" s="8">
        <v>6020000</v>
      </c>
      <c r="H11" s="26" t="s">
        <v>15</v>
      </c>
      <c r="I11" s="23">
        <v>3535</v>
      </c>
      <c r="J11" s="34">
        <v>11189000</v>
      </c>
      <c r="K11" s="36" t="s">
        <v>22</v>
      </c>
    </row>
    <row r="12" spans="1:11" ht="12.75">
      <c r="A12" s="20" t="s">
        <v>0</v>
      </c>
      <c r="B12" s="5">
        <v>87</v>
      </c>
      <c r="C12" s="7">
        <v>1087004</v>
      </c>
      <c r="D12" s="18" t="s">
        <v>11</v>
      </c>
      <c r="E12" s="8">
        <v>1</v>
      </c>
      <c r="F12" s="21" t="s">
        <v>12</v>
      </c>
      <c r="G12" s="8">
        <v>2300000</v>
      </c>
      <c r="H12" s="31" t="s">
        <v>13</v>
      </c>
      <c r="I12" s="23">
        <v>3535</v>
      </c>
      <c r="J12" s="29">
        <v>1700000</v>
      </c>
      <c r="K12" s="28" t="s">
        <v>24</v>
      </c>
    </row>
    <row r="13" spans="1:11" ht="13.5" thickBot="1">
      <c r="A13" s="38" t="s">
        <v>0</v>
      </c>
      <c r="B13" s="39">
        <v>87</v>
      </c>
      <c r="C13" s="40">
        <v>1087004</v>
      </c>
      <c r="D13" s="41" t="s">
        <v>11</v>
      </c>
      <c r="E13" s="42">
        <v>1</v>
      </c>
      <c r="F13" s="43" t="s">
        <v>12</v>
      </c>
      <c r="G13" s="44">
        <v>2310000</v>
      </c>
      <c r="H13" s="32" t="s">
        <v>16</v>
      </c>
      <c r="I13" s="45">
        <v>3535</v>
      </c>
      <c r="J13" s="30">
        <v>15500000</v>
      </c>
      <c r="K13" s="27" t="s">
        <v>17</v>
      </c>
    </row>
    <row r="14" spans="1:11" ht="15.75" thickBot="1">
      <c r="A14" s="9"/>
      <c r="B14" s="10"/>
      <c r="C14" s="11"/>
      <c r="D14" s="12" t="s">
        <v>10</v>
      </c>
      <c r="E14" s="11"/>
      <c r="F14" s="10"/>
      <c r="G14" s="11"/>
      <c r="H14" s="10"/>
      <c r="I14" s="10"/>
      <c r="J14" s="13">
        <f>SUM(J9:J13)</f>
        <v>63082000</v>
      </c>
      <c r="K14" s="15"/>
    </row>
    <row r="17" spans="3:4" ht="15">
      <c r="C17" s="1"/>
      <c r="D17" s="1"/>
    </row>
    <row r="18" spans="3:4" ht="15">
      <c r="C18" s="1"/>
      <c r="D18" s="1"/>
    </row>
    <row r="22" ht="15.75">
      <c r="J22" s="16"/>
    </row>
    <row r="23" ht="15.75">
      <c r="J23" s="16"/>
    </row>
    <row r="24" ht="15.75">
      <c r="J24" s="16"/>
    </row>
  </sheetData>
  <sheetProtection/>
  <printOptions/>
  <pageMargins left="0.17" right="0.3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3" max="3" width="7.00390625" style="0" customWidth="1"/>
    <col min="4" max="4" width="6.7109375" style="0" customWidth="1"/>
    <col min="5" max="5" width="9.8515625" style="0" customWidth="1"/>
    <col min="7" max="7" width="14.7109375" style="0" customWidth="1"/>
    <col min="8" max="8" width="12.140625" style="0" customWidth="1"/>
    <col min="9" max="9" width="13.7109375" style="0" customWidth="1"/>
    <col min="11" max="11" width="11.28125" style="0" customWidth="1"/>
    <col min="12" max="12" width="12.57421875" style="0" customWidth="1"/>
    <col min="13" max="13" width="12.28125" style="0" customWidth="1"/>
    <col min="16" max="16" width="12.140625" style="0" customWidth="1"/>
  </cols>
  <sheetData>
    <row r="1" ht="12.75">
      <c r="B1" s="46"/>
    </row>
    <row r="2" spans="1:18" ht="15.75">
      <c r="A2" s="47" t="s">
        <v>20</v>
      </c>
      <c r="B2" s="48"/>
      <c r="C2" s="47"/>
      <c r="D2" s="47"/>
      <c r="E2" s="47"/>
      <c r="F2" s="47"/>
      <c r="G2" s="47"/>
      <c r="H2" s="47"/>
      <c r="K2" s="49"/>
      <c r="L2" s="49"/>
      <c r="M2" s="49" t="s">
        <v>25</v>
      </c>
      <c r="N2" s="49"/>
      <c r="O2" s="49"/>
      <c r="P2" s="49"/>
      <c r="Q2" s="49"/>
      <c r="R2" s="49"/>
    </row>
    <row r="3" ht="13.5" thickBot="1">
      <c r="B3" s="46"/>
    </row>
    <row r="4" spans="1:18" ht="36.75" thickBot="1">
      <c r="A4" s="50" t="s">
        <v>26</v>
      </c>
      <c r="B4" s="51" t="s">
        <v>27</v>
      </c>
      <c r="C4" s="51" t="s">
        <v>28</v>
      </c>
      <c r="D4" s="50" t="s">
        <v>29</v>
      </c>
      <c r="E4" s="52" t="s">
        <v>30</v>
      </c>
      <c r="F4" s="53" t="s">
        <v>31</v>
      </c>
      <c r="G4" s="54" t="s">
        <v>32</v>
      </c>
      <c r="H4" s="50" t="s">
        <v>33</v>
      </c>
      <c r="I4" s="55" t="s">
        <v>34</v>
      </c>
      <c r="J4" s="56" t="s">
        <v>35</v>
      </c>
      <c r="K4" s="57" t="s">
        <v>36</v>
      </c>
      <c r="L4" s="56" t="s">
        <v>37</v>
      </c>
      <c r="M4" s="58" t="s">
        <v>38</v>
      </c>
      <c r="N4" s="59" t="s">
        <v>39</v>
      </c>
      <c r="O4" s="56" t="s">
        <v>40</v>
      </c>
      <c r="P4" s="56" t="s">
        <v>41</v>
      </c>
      <c r="Q4" s="152" t="s">
        <v>42</v>
      </c>
      <c r="R4" s="153"/>
    </row>
    <row r="5" spans="1:18" ht="13.5" thickBot="1">
      <c r="A5" s="60"/>
      <c r="B5" s="61"/>
      <c r="C5" s="62"/>
      <c r="D5" s="60"/>
      <c r="E5" s="63"/>
      <c r="F5" s="64"/>
      <c r="G5" s="65"/>
      <c r="H5" s="60"/>
      <c r="I5" s="62" t="s">
        <v>43</v>
      </c>
      <c r="J5" s="60" t="s">
        <v>44</v>
      </c>
      <c r="K5" s="62" t="s">
        <v>45</v>
      </c>
      <c r="L5" s="60" t="s">
        <v>46</v>
      </c>
      <c r="M5" s="66" t="s">
        <v>47</v>
      </c>
      <c r="N5" s="67" t="s">
        <v>48</v>
      </c>
      <c r="O5" s="66" t="s">
        <v>49</v>
      </c>
      <c r="P5" s="68" t="s">
        <v>50</v>
      </c>
      <c r="Q5" s="69" t="s">
        <v>51</v>
      </c>
      <c r="R5" s="70" t="s">
        <v>52</v>
      </c>
    </row>
    <row r="6" spans="1:18" ht="15">
      <c r="A6" s="5">
        <v>1087004</v>
      </c>
      <c r="B6" s="71">
        <v>87</v>
      </c>
      <c r="C6" s="147" t="s">
        <v>12</v>
      </c>
      <c r="D6" s="5">
        <v>1</v>
      </c>
      <c r="E6" s="149" t="s">
        <v>15</v>
      </c>
      <c r="F6" s="73">
        <v>600</v>
      </c>
      <c r="G6" s="74">
        <f>'[1]raport vjetor'!E16</f>
        <v>29924000</v>
      </c>
      <c r="H6" s="75">
        <f>3000000+'[1]Tab.nr.2 mujore'!I15+'[1]Tab.nr.2 mujore'!I16+'[1]Tab.nr.2 mujore'!I17+'[1]Tab.nr.2 mujore'!I18+'[1]Tab.nr.2 mujore'!I19+'[1]Tab.nr.2 mujore'!I20+'[1]Tab.nr.2 mujore'!I21+'[1]Tab.nr.2 mujore'!K22+'[1]Tab.nr.2 mujore'!I23</f>
        <v>29924000</v>
      </c>
      <c r="I6" s="76">
        <f>'[1]raport vjetor'!F16</f>
        <v>28398970</v>
      </c>
      <c r="J6" s="77"/>
      <c r="K6" s="76"/>
      <c r="L6" s="77">
        <f>'[1]ditari bankes'!R246+'[1]ditari bankes'!S246+'[1]ditari bankes'!T246</f>
        <v>6223706</v>
      </c>
      <c r="M6" s="78">
        <f>I6+J6-K6-L6</f>
        <v>22175264</v>
      </c>
      <c r="N6" s="79"/>
      <c r="O6" s="80"/>
      <c r="P6" s="81"/>
      <c r="Q6" s="73">
        <v>34</v>
      </c>
      <c r="R6" s="82">
        <v>32</v>
      </c>
    </row>
    <row r="7" spans="1:18" ht="15">
      <c r="A7" s="83">
        <v>1087004</v>
      </c>
      <c r="B7" s="84">
        <v>87</v>
      </c>
      <c r="C7" s="148" t="s">
        <v>12</v>
      </c>
      <c r="D7" s="83">
        <v>1</v>
      </c>
      <c r="E7" s="149" t="s">
        <v>15</v>
      </c>
      <c r="F7" s="85">
        <v>601</v>
      </c>
      <c r="G7" s="74">
        <f>'[1]raport vjetor'!E17</f>
        <v>4769000</v>
      </c>
      <c r="H7" s="75">
        <f>539000+'[1]Tab.nr.2 mujore'!I28+'[1]Tab.nr.2 mujore'!I29+'[1]Tab.nr.2 mujore'!I30+'[1]Tab.nr.2 mujore'!I31+'[1]Tab.nr.2 mujore'!I32+'[1]Tab.nr.2 mujore'!I33+'[1]Tab.nr.2 mujore'!I34+'[1]Tab.nr.2 mujore'!K35+'[1]Tab.nr.2 mujore'!K36+'[1]Tab.nr.2 mujore'!K37</f>
        <v>4769000</v>
      </c>
      <c r="I7" s="86">
        <f>'[1]raport vjetor'!F17</f>
        <v>4629891</v>
      </c>
      <c r="J7" s="87">
        <v>0</v>
      </c>
      <c r="K7" s="88">
        <v>0</v>
      </c>
      <c r="L7" s="87">
        <f>'[1]ditari bankes'!Q246</f>
        <v>4629891</v>
      </c>
      <c r="M7" s="78">
        <f>I7+J7-K7-L7</f>
        <v>0</v>
      </c>
      <c r="N7" s="79"/>
      <c r="O7" s="89"/>
      <c r="P7" s="77"/>
      <c r="Q7" s="73">
        <v>34</v>
      </c>
      <c r="R7" s="82">
        <v>32</v>
      </c>
    </row>
    <row r="8" spans="1:18" ht="15">
      <c r="A8" s="83">
        <v>1087004</v>
      </c>
      <c r="B8" s="84">
        <v>87</v>
      </c>
      <c r="C8" s="148" t="s">
        <v>12</v>
      </c>
      <c r="D8" s="83">
        <v>1</v>
      </c>
      <c r="E8" s="149" t="s">
        <v>15</v>
      </c>
      <c r="F8" s="90">
        <v>6009999</v>
      </c>
      <c r="G8" s="91">
        <f>G6+G7</f>
        <v>34693000</v>
      </c>
      <c r="H8" s="92">
        <f>H6+H7</f>
        <v>34693000</v>
      </c>
      <c r="I8" s="93">
        <f>I6+I7+K8</f>
        <v>33028861</v>
      </c>
      <c r="J8" s="94">
        <f>J6+J7</f>
        <v>0</v>
      </c>
      <c r="K8" s="91"/>
      <c r="L8" s="91">
        <f>L6+L7</f>
        <v>10853597</v>
      </c>
      <c r="M8" s="95">
        <f>M6+M7</f>
        <v>22175264</v>
      </c>
      <c r="N8" s="96"/>
      <c r="O8" s="97"/>
      <c r="P8" s="98"/>
      <c r="Q8" s="73">
        <v>34</v>
      </c>
      <c r="R8" s="82">
        <v>32</v>
      </c>
    </row>
    <row r="9" spans="1:18" ht="15">
      <c r="A9" s="83">
        <v>1087004</v>
      </c>
      <c r="B9" s="84">
        <v>87</v>
      </c>
      <c r="C9" s="148" t="s">
        <v>12</v>
      </c>
      <c r="D9" s="83">
        <v>1</v>
      </c>
      <c r="E9" s="149" t="s">
        <v>15</v>
      </c>
      <c r="F9" s="99">
        <v>6029999</v>
      </c>
      <c r="G9" s="91">
        <f>'[1]raport vjetor'!E18</f>
        <v>11189000</v>
      </c>
      <c r="H9" s="100">
        <f>1400000+'[1]Tab.nr.2 mujore'!I41+'[1]Tab.nr.2 mujore'!I42+'[1]Tab.nr.2 mujore'!I43+'[1]Tab.nr.2 mujore'!I44+'[1]Tab.nr.2 mujore'!I45+'[1]Tab.nr.2 mujore'!I46+'[1]Tab.nr.2 mujore'!I47+'[1]Tab.nr.2 mujore'!K48+'[1]Tab.nr.2 mujore'!K49+'[1]Tab.nr.2 mujore'!K50</f>
        <v>11189000</v>
      </c>
      <c r="I9" s="101">
        <f>'[1]raport vjetor'!F18</f>
        <v>11175676</v>
      </c>
      <c r="J9" s="94"/>
      <c r="K9" s="91">
        <v>16366</v>
      </c>
      <c r="L9" s="102">
        <f>'[1]ditari bankes'!N233+5000+8658</f>
        <v>1598639</v>
      </c>
      <c r="M9" s="103">
        <f>I9+J9-K9-L9-P9+381</f>
        <v>9500352</v>
      </c>
      <c r="N9" s="79"/>
      <c r="O9" s="89"/>
      <c r="P9" s="94">
        <v>60700</v>
      </c>
      <c r="Q9" s="73">
        <v>34</v>
      </c>
      <c r="R9" s="82">
        <v>32</v>
      </c>
    </row>
    <row r="10" spans="1:18" ht="15">
      <c r="A10" s="83">
        <v>1087004</v>
      </c>
      <c r="B10" s="84">
        <v>87</v>
      </c>
      <c r="C10" s="148" t="s">
        <v>12</v>
      </c>
      <c r="D10" s="83">
        <v>1</v>
      </c>
      <c r="E10" s="149"/>
      <c r="F10" s="85">
        <v>603</v>
      </c>
      <c r="G10" s="104">
        <v>0</v>
      </c>
      <c r="H10" s="75">
        <f>G10</f>
        <v>0</v>
      </c>
      <c r="I10" s="88">
        <v>0</v>
      </c>
      <c r="J10" s="87"/>
      <c r="K10" s="88"/>
      <c r="L10" s="87"/>
      <c r="M10" s="105">
        <f aca="true" t="shared" si="0" ref="M10:M22">I10+J10-K10-L10-P10</f>
        <v>0</v>
      </c>
      <c r="N10" s="79"/>
      <c r="O10" s="89"/>
      <c r="P10" s="77"/>
      <c r="Q10" s="73"/>
      <c r="R10" s="82"/>
    </row>
    <row r="11" spans="1:18" ht="15">
      <c r="A11" s="83">
        <v>1087004</v>
      </c>
      <c r="B11" s="84">
        <v>87</v>
      </c>
      <c r="C11" s="148" t="s">
        <v>12</v>
      </c>
      <c r="D11" s="83">
        <v>1</v>
      </c>
      <c r="E11" s="149"/>
      <c r="F11" s="85">
        <v>604</v>
      </c>
      <c r="G11" s="104">
        <v>0</v>
      </c>
      <c r="H11" s="75">
        <f>G11</f>
        <v>0</v>
      </c>
      <c r="I11" s="88">
        <v>0</v>
      </c>
      <c r="J11" s="87"/>
      <c r="K11" s="88"/>
      <c r="L11" s="87"/>
      <c r="M11" s="105">
        <f t="shared" si="0"/>
        <v>0</v>
      </c>
      <c r="N11" s="79"/>
      <c r="O11" s="89"/>
      <c r="P11" s="77"/>
      <c r="Q11" s="73"/>
      <c r="R11" s="82"/>
    </row>
    <row r="12" spans="1:18" ht="15">
      <c r="A12" s="83">
        <v>1087004</v>
      </c>
      <c r="B12" s="84">
        <v>87</v>
      </c>
      <c r="C12" s="148" t="s">
        <v>12</v>
      </c>
      <c r="D12" s="83">
        <v>1</v>
      </c>
      <c r="E12" s="149"/>
      <c r="F12" s="85">
        <v>605</v>
      </c>
      <c r="G12" s="104">
        <v>0</v>
      </c>
      <c r="H12" s="75">
        <f>G12</f>
        <v>0</v>
      </c>
      <c r="I12" s="88">
        <v>0</v>
      </c>
      <c r="J12" s="87"/>
      <c r="K12" s="88"/>
      <c r="L12" s="87"/>
      <c r="M12" s="105">
        <f t="shared" si="0"/>
        <v>0</v>
      </c>
      <c r="N12" s="79"/>
      <c r="O12" s="89"/>
      <c r="P12" s="77"/>
      <c r="Q12" s="73"/>
      <c r="R12" s="82"/>
    </row>
    <row r="13" spans="1:18" ht="15">
      <c r="A13" s="83">
        <v>1087004</v>
      </c>
      <c r="B13" s="84">
        <v>87</v>
      </c>
      <c r="C13" s="148" t="s">
        <v>12</v>
      </c>
      <c r="D13" s="83">
        <v>1</v>
      </c>
      <c r="E13" s="149"/>
      <c r="F13" s="85">
        <v>606</v>
      </c>
      <c r="G13" s="104">
        <f>'[1]raport vjetor'!E22</f>
        <v>66000</v>
      </c>
      <c r="H13" s="75">
        <f>G13</f>
        <v>66000</v>
      </c>
      <c r="I13" s="88">
        <f>'[1]raport vjetor'!F22</f>
        <v>66000</v>
      </c>
      <c r="J13" s="87"/>
      <c r="K13" s="88"/>
      <c r="L13" s="87"/>
      <c r="M13" s="105">
        <f t="shared" si="0"/>
        <v>66000</v>
      </c>
      <c r="N13" s="79"/>
      <c r="O13" s="89"/>
      <c r="P13" s="77"/>
      <c r="Q13" s="73"/>
      <c r="R13" s="82"/>
    </row>
    <row r="14" spans="1:18" ht="15">
      <c r="A14" s="83">
        <v>1087004</v>
      </c>
      <c r="B14" s="84">
        <v>87</v>
      </c>
      <c r="C14" s="148" t="s">
        <v>12</v>
      </c>
      <c r="D14" s="83">
        <v>1</v>
      </c>
      <c r="E14" s="150" t="s">
        <v>13</v>
      </c>
      <c r="F14" s="99">
        <v>230</v>
      </c>
      <c r="G14" s="91">
        <f>'[1]Tab .nr 1 '!M47</f>
        <v>1700000</v>
      </c>
      <c r="H14" s="100">
        <f aca="true" t="shared" si="1" ref="H14:H20">G14</f>
        <v>1700000</v>
      </c>
      <c r="I14" s="86">
        <v>0</v>
      </c>
      <c r="J14" s="106"/>
      <c r="K14" s="88"/>
      <c r="L14" s="87"/>
      <c r="M14" s="105">
        <f t="shared" si="0"/>
        <v>0</v>
      </c>
      <c r="N14" s="79"/>
      <c r="O14" s="89"/>
      <c r="P14" s="77"/>
      <c r="Q14" s="73"/>
      <c r="R14" s="82"/>
    </row>
    <row r="15" spans="1:18" ht="15">
      <c r="A15" s="83">
        <v>1087004</v>
      </c>
      <c r="B15" s="84">
        <v>87</v>
      </c>
      <c r="C15" s="148" t="s">
        <v>12</v>
      </c>
      <c r="D15" s="83">
        <v>1</v>
      </c>
      <c r="E15" s="150" t="s">
        <v>53</v>
      </c>
      <c r="F15" s="99">
        <v>231</v>
      </c>
      <c r="G15" s="104">
        <f>'[1]Tab .nr 1 '!M41</f>
        <v>2350000</v>
      </c>
      <c r="H15" s="75">
        <f>G15</f>
        <v>2350000</v>
      </c>
      <c r="I15" s="86">
        <f>'[1]ditari bankes'!CT246</f>
        <v>0</v>
      </c>
      <c r="J15" s="106"/>
      <c r="K15" s="88"/>
      <c r="L15" s="87"/>
      <c r="M15" s="105">
        <f t="shared" si="0"/>
        <v>0</v>
      </c>
      <c r="N15" s="79"/>
      <c r="O15" s="89"/>
      <c r="P15" s="77"/>
      <c r="Q15" s="73"/>
      <c r="R15" s="82"/>
    </row>
    <row r="16" spans="1:18" ht="15">
      <c r="A16" s="83">
        <v>1087004</v>
      </c>
      <c r="B16" s="84">
        <v>87</v>
      </c>
      <c r="C16" s="148" t="s">
        <v>12</v>
      </c>
      <c r="D16" s="83">
        <v>1</v>
      </c>
      <c r="E16" s="151" t="str">
        <f>'[1]Tab .nr 1 '!I42</f>
        <v>M870292</v>
      </c>
      <c r="F16" s="99">
        <v>231</v>
      </c>
      <c r="G16" s="104">
        <f>'[1]Tab .nr 1 '!M42</f>
        <v>9400000</v>
      </c>
      <c r="H16" s="75">
        <f t="shared" si="1"/>
        <v>9400000</v>
      </c>
      <c r="I16" s="86">
        <f>'[1]ditari bankes'!CO246</f>
        <v>8825400</v>
      </c>
      <c r="J16" s="106"/>
      <c r="K16" s="88"/>
      <c r="L16" s="87"/>
      <c r="M16" s="105">
        <f>I16+J16-K16-L16-P16</f>
        <v>0</v>
      </c>
      <c r="N16" s="79"/>
      <c r="O16" s="89"/>
      <c r="P16" s="77">
        <v>8825400</v>
      </c>
      <c r="Q16" s="73"/>
      <c r="R16" s="82"/>
    </row>
    <row r="17" spans="1:18" ht="15">
      <c r="A17" s="83">
        <v>1087004</v>
      </c>
      <c r="B17" s="84">
        <v>87</v>
      </c>
      <c r="C17" s="148" t="s">
        <v>12</v>
      </c>
      <c r="D17" s="83">
        <v>1</v>
      </c>
      <c r="E17" s="151" t="str">
        <f>'[1]Tab .nr 1 '!I43</f>
        <v>M870139</v>
      </c>
      <c r="F17" s="99">
        <v>231</v>
      </c>
      <c r="G17" s="104">
        <f>'[1]Tab .nr 1 '!M43</f>
        <v>350000</v>
      </c>
      <c r="H17" s="75">
        <f t="shared" si="1"/>
        <v>350000</v>
      </c>
      <c r="I17" s="86">
        <f>'[1]ditari bankes'!CP246</f>
        <v>345480</v>
      </c>
      <c r="J17" s="106"/>
      <c r="K17" s="88"/>
      <c r="L17" s="87"/>
      <c r="M17" s="78">
        <f t="shared" si="0"/>
        <v>117600</v>
      </c>
      <c r="N17" s="79"/>
      <c r="O17" s="89"/>
      <c r="P17" s="77">
        <v>227880</v>
      </c>
      <c r="Q17" s="73"/>
      <c r="R17" s="82"/>
    </row>
    <row r="18" spans="1:18" ht="15">
      <c r="A18" s="83">
        <v>1087004</v>
      </c>
      <c r="B18" s="84">
        <v>87</v>
      </c>
      <c r="C18" s="148" t="s">
        <v>12</v>
      </c>
      <c r="D18" s="83">
        <v>1</v>
      </c>
      <c r="E18" s="151" t="str">
        <f>'[1]Tab .nr 1 '!I44</f>
        <v>M870030</v>
      </c>
      <c r="F18" s="99">
        <v>231</v>
      </c>
      <c r="G18" s="104">
        <f>'[1]Tab .nr 1 '!M44</f>
        <v>500000</v>
      </c>
      <c r="H18" s="75">
        <f t="shared" si="1"/>
        <v>500000</v>
      </c>
      <c r="I18" s="86">
        <f>'[1]ditari bankes'!CQ246</f>
        <v>0</v>
      </c>
      <c r="J18" s="106"/>
      <c r="K18" s="88"/>
      <c r="L18" s="87"/>
      <c r="M18" s="105">
        <f t="shared" si="0"/>
        <v>0</v>
      </c>
      <c r="N18" s="79"/>
      <c r="O18" s="89"/>
      <c r="P18" s="77"/>
      <c r="Q18" s="73"/>
      <c r="R18" s="82"/>
    </row>
    <row r="19" spans="1:18" ht="15">
      <c r="A19" s="83">
        <v>1087004</v>
      </c>
      <c r="B19" s="84">
        <v>87</v>
      </c>
      <c r="C19" s="148" t="s">
        <v>12</v>
      </c>
      <c r="D19" s="83">
        <v>1</v>
      </c>
      <c r="E19" s="151" t="str">
        <f>'[1]Tab .nr 1 '!I45</f>
        <v>M870064</v>
      </c>
      <c r="F19" s="99">
        <v>231</v>
      </c>
      <c r="G19" s="104">
        <f>'[1]Tab .nr 1 '!M45</f>
        <v>2500000</v>
      </c>
      <c r="H19" s="75">
        <f t="shared" si="1"/>
        <v>2500000</v>
      </c>
      <c r="I19" s="86">
        <f>'[1]ditari bankes'!CR246</f>
        <v>0</v>
      </c>
      <c r="J19" s="106"/>
      <c r="K19" s="88"/>
      <c r="L19" s="87"/>
      <c r="M19" s="105">
        <f t="shared" si="0"/>
        <v>0</v>
      </c>
      <c r="N19" s="79"/>
      <c r="O19" s="89"/>
      <c r="P19" s="77"/>
      <c r="Q19" s="73"/>
      <c r="R19" s="82"/>
    </row>
    <row r="20" spans="1:18" ht="15">
      <c r="A20" s="83">
        <v>1087004</v>
      </c>
      <c r="B20" s="84">
        <v>87</v>
      </c>
      <c r="C20" s="148" t="s">
        <v>12</v>
      </c>
      <c r="D20" s="83">
        <v>1</v>
      </c>
      <c r="E20" s="151" t="str">
        <f>'[1]Tab .nr 1 '!I46</f>
        <v>M870205</v>
      </c>
      <c r="F20" s="99">
        <v>231</v>
      </c>
      <c r="G20" s="104">
        <f>'[1]Tab .nr 1 '!M46</f>
        <v>400000</v>
      </c>
      <c r="H20" s="75">
        <f t="shared" si="1"/>
        <v>400000</v>
      </c>
      <c r="I20" s="91">
        <f>'[1]ditari bankes'!CS246</f>
        <v>13000</v>
      </c>
      <c r="J20" s="87"/>
      <c r="K20" s="88"/>
      <c r="L20" s="87"/>
      <c r="M20" s="105">
        <f t="shared" si="0"/>
        <v>13000</v>
      </c>
      <c r="N20" s="107"/>
      <c r="O20" s="89"/>
      <c r="P20" s="98"/>
      <c r="Q20" s="73"/>
      <c r="R20" s="82"/>
    </row>
    <row r="21" spans="1:18" ht="15">
      <c r="A21" s="83"/>
      <c r="B21" s="84"/>
      <c r="C21" s="108"/>
      <c r="D21" s="83"/>
      <c r="E21" s="72"/>
      <c r="F21" s="90"/>
      <c r="G21" s="91">
        <f>SUM(G15:G20)</f>
        <v>15500000</v>
      </c>
      <c r="H21" s="91">
        <f>SUM(H15:H20)</f>
        <v>15500000</v>
      </c>
      <c r="I21" s="91">
        <f>SUM(I15:I20)</f>
        <v>9183880</v>
      </c>
      <c r="J21" s="91"/>
      <c r="K21" s="91"/>
      <c r="L21" s="91"/>
      <c r="M21" s="105">
        <f>M20+M19+M18+M17+M16+M15</f>
        <v>130600</v>
      </c>
      <c r="N21" s="96">
        <f>N20+N19+N18+N17+N16+N15</f>
        <v>0</v>
      </c>
      <c r="O21" s="95">
        <f>O20+O19+O18+O17+O16+O15</f>
        <v>0</v>
      </c>
      <c r="P21" s="98">
        <f>P20+P19+P18+P17+P16+P15</f>
        <v>9053280</v>
      </c>
      <c r="Q21" s="85"/>
      <c r="R21" s="109"/>
    </row>
    <row r="22" spans="1:18" ht="15">
      <c r="A22" s="83"/>
      <c r="B22" s="84"/>
      <c r="C22" s="110" t="s">
        <v>54</v>
      </c>
      <c r="D22" s="83"/>
      <c r="E22" s="23"/>
      <c r="F22" s="85"/>
      <c r="G22" s="104"/>
      <c r="H22" s="87"/>
      <c r="I22" s="88"/>
      <c r="J22" s="87"/>
      <c r="K22" s="87"/>
      <c r="L22" s="87"/>
      <c r="M22" s="105">
        <f t="shared" si="0"/>
        <v>0</v>
      </c>
      <c r="N22" s="111">
        <v>-1000</v>
      </c>
      <c r="O22" s="89"/>
      <c r="P22" s="112"/>
      <c r="Q22" s="85"/>
      <c r="R22" s="109"/>
    </row>
    <row r="23" spans="1:18" ht="15.75" thickBot="1">
      <c r="A23" s="113"/>
      <c r="B23" s="114"/>
      <c r="C23" s="115"/>
      <c r="D23" s="113"/>
      <c r="E23" s="116"/>
      <c r="F23" s="154" t="s">
        <v>40</v>
      </c>
      <c r="G23" s="155"/>
      <c r="H23" s="155"/>
      <c r="I23" s="155"/>
      <c r="J23" s="156"/>
      <c r="K23" s="117"/>
      <c r="L23" s="118"/>
      <c r="M23" s="119"/>
      <c r="N23" s="120"/>
      <c r="O23" s="121">
        <v>598830</v>
      </c>
      <c r="P23" s="122"/>
      <c r="Q23" s="123"/>
      <c r="R23" s="124"/>
    </row>
    <row r="24" spans="1:18" ht="19.5" customHeight="1" thickBot="1">
      <c r="A24" s="125"/>
      <c r="B24" s="126"/>
      <c r="C24" s="127"/>
      <c r="D24" s="125"/>
      <c r="E24" s="128" t="s">
        <v>55</v>
      </c>
      <c r="F24" s="129"/>
      <c r="G24" s="130">
        <f>G8+G9+G14+G21</f>
        <v>63082000</v>
      </c>
      <c r="H24" s="130">
        <f>H8+H9+H14+H21</f>
        <v>63082000</v>
      </c>
      <c r="I24" s="131">
        <f>I8+I9+I14+I21+I13+0.2</f>
        <v>53454417.2</v>
      </c>
      <c r="J24" s="131">
        <f>J8+J9+J14+J21</f>
        <v>0</v>
      </c>
      <c r="K24" s="132">
        <f>K8+K9+K14+K21</f>
        <v>16366</v>
      </c>
      <c r="L24" s="132">
        <f>L8+L9+L14+L21</f>
        <v>12452236</v>
      </c>
      <c r="M24" s="131">
        <f>M8+M9+M14+M21+M13+0.2</f>
        <v>31872216.2</v>
      </c>
      <c r="N24" s="133">
        <f>SUM(N6:N23)</f>
        <v>-1000</v>
      </c>
      <c r="O24" s="134">
        <f>O23</f>
        <v>598830</v>
      </c>
      <c r="P24" s="135">
        <f>P21+P9</f>
        <v>9113980</v>
      </c>
      <c r="Q24" s="129">
        <v>34</v>
      </c>
      <c r="R24" s="136">
        <v>32</v>
      </c>
    </row>
    <row r="25" spans="1:18" ht="15">
      <c r="A25" s="137"/>
      <c r="B25" s="138"/>
      <c r="C25" s="137"/>
      <c r="D25" s="137"/>
      <c r="E25" s="137"/>
      <c r="F25" s="137"/>
      <c r="G25" s="139"/>
      <c r="H25" s="140"/>
      <c r="I25" s="141"/>
      <c r="J25" s="142"/>
      <c r="K25" s="142"/>
      <c r="L25" s="142"/>
      <c r="M25" s="142"/>
      <c r="N25" s="142"/>
      <c r="O25" s="142"/>
      <c r="P25" s="143"/>
      <c r="Q25" s="137"/>
      <c r="R25" s="137"/>
    </row>
    <row r="26" spans="1:18" ht="15">
      <c r="A26" s="137"/>
      <c r="B26" s="157"/>
      <c r="C26" s="157"/>
      <c r="D26" s="139"/>
      <c r="E26" s="1"/>
      <c r="H26" s="144"/>
      <c r="I26" s="145"/>
      <c r="J26" s="146"/>
      <c r="K26" s="146"/>
      <c r="L26" s="146"/>
      <c r="M26" s="146"/>
      <c r="N26" s="146"/>
      <c r="O26" s="146"/>
      <c r="P26" s="143"/>
      <c r="Q26" s="137"/>
      <c r="R26" s="137"/>
    </row>
  </sheetData>
  <sheetProtection/>
  <mergeCells count="3">
    <mergeCell ref="Q4:R4"/>
    <mergeCell ref="F23:J23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2018-12-31T07:41:49Z</cp:lastPrinted>
  <dcterms:created xsi:type="dcterms:W3CDTF">2004-06-15T07:48:35Z</dcterms:created>
  <dcterms:modified xsi:type="dcterms:W3CDTF">2021-05-05T12:49:24Z</dcterms:modified>
  <cp:category/>
  <cp:version/>
  <cp:contentType/>
  <cp:contentStatus/>
</cp:coreProperties>
</file>