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680" windowHeight="12060" tabRatio="863" activeTab="1"/>
  </bookViews>
  <sheets>
    <sheet name="Detajimi vjetor 2020" sheetId="1" r:id="rId1"/>
    <sheet name="Realizimi vjetor 202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<sst xmlns="http://schemas.openxmlformats.org/spreadsheetml/2006/main" count="90" uniqueCount="58">
  <si>
    <t>001</t>
  </si>
  <si>
    <t>Kapitulli</t>
  </si>
  <si>
    <t>Ministria e Linjes</t>
  </si>
  <si>
    <t>Kod Institucioni</t>
  </si>
  <si>
    <t>Emer Institucioni</t>
  </si>
  <si>
    <t>Programi</t>
  </si>
  <si>
    <t>Llogaria Ekonomike</t>
  </si>
  <si>
    <t>Kodi Deges Thesarit</t>
  </si>
  <si>
    <t>Debiti</t>
  </si>
  <si>
    <t>Emertimi Projektit</t>
  </si>
  <si>
    <t>TOTALI</t>
  </si>
  <si>
    <t>DSIK</t>
  </si>
  <si>
    <t>01150</t>
  </si>
  <si>
    <t>Output Code</t>
  </si>
  <si>
    <t>98704AF</t>
  </si>
  <si>
    <t>Entiteti i Qeverisjes</t>
  </si>
  <si>
    <t>DREJTORIA E SIGURIMIT TË INFORMACIONIT TË KLASIFIKUAR (DSIK)</t>
  </si>
  <si>
    <t>Shpenzime për Paga</t>
  </si>
  <si>
    <t xml:space="preserve">Kontribute të Sigurimeve Shoqerore dhe                             Shëndetsore </t>
  </si>
  <si>
    <r>
      <t xml:space="preserve">Formati Nr.1: Detajimi i buxhetit sipas ligjit </t>
    </r>
    <r>
      <rPr>
        <b/>
        <sz val="11"/>
        <rFont val="Calibri"/>
        <family val="2"/>
      </rPr>
      <t>nr.88/2019 "Për buxhetin e vitit 2020"</t>
    </r>
  </si>
  <si>
    <t>Shpenzime Kapitale</t>
  </si>
  <si>
    <t>Shpenzime Operative</t>
  </si>
  <si>
    <t>DREJTORIA E SIGURIMIT TE INFORMACIONIT TE KLASIFIKUAR (DSIK)</t>
  </si>
  <si>
    <t>PERIUDHA 01 Janar - 31 Dhjetor 2020</t>
  </si>
  <si>
    <t>KOD</t>
  </si>
  <si>
    <t>GR</t>
  </si>
  <si>
    <t>PROG</t>
  </si>
  <si>
    <t>KAP</t>
  </si>
  <si>
    <t>PROJEKT</t>
  </si>
  <si>
    <t>ART</t>
  </si>
  <si>
    <t>PLAN VJETOR</t>
  </si>
  <si>
    <t>PL THESARI</t>
  </si>
  <si>
    <t>SHPENZ THESARI</t>
  </si>
  <si>
    <t>XHIRIME   TE  BRENDSHME</t>
  </si>
  <si>
    <t>Sigurime dhe Tatime</t>
  </si>
  <si>
    <t>BANKA</t>
  </si>
  <si>
    <t>Memo Kredi</t>
  </si>
  <si>
    <t>Te mbartura nga 2019</t>
  </si>
  <si>
    <t>Total    Banka</t>
  </si>
  <si>
    <t>NR PUNONJ</t>
  </si>
  <si>
    <t>I</t>
  </si>
  <si>
    <t>K</t>
  </si>
  <si>
    <t>L</t>
  </si>
  <si>
    <t>M=I-K-L</t>
  </si>
  <si>
    <t>N</t>
  </si>
  <si>
    <t>O</t>
  </si>
  <si>
    <t>P</t>
  </si>
  <si>
    <t>PLAN</t>
  </si>
  <si>
    <t>FAKT</t>
  </si>
  <si>
    <t>18AN601</t>
  </si>
  <si>
    <t>M870064</t>
  </si>
  <si>
    <t>M870292</t>
  </si>
  <si>
    <t>M870059</t>
  </si>
  <si>
    <t xml:space="preserve">MEMO KREDI </t>
  </si>
  <si>
    <t>Të mbartura nga 2019</t>
  </si>
  <si>
    <t>Të mbartura në 2021</t>
  </si>
  <si>
    <t>Totali</t>
  </si>
  <si>
    <t>Fondi i veçantë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</si>
</sst>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[$-409]h:mm:ss\ AM/PM"/>
    <numFmt numFmtId="189" formatCode="0;[Red]0"/>
    <numFmt numFmtId="190" formatCode="0.0000"/>
    <numFmt numFmtId="191" formatCode="0.00000"/>
    <numFmt numFmtId="192" formatCode="#,##0.0"/>
    <numFmt numFmtId="193" formatCode="_(* #,##0_);_(* \(#,##0\);_(* &quot;-&quot;??_);_(@_)"/>
    <numFmt numFmtId="194" formatCode="mm/dd/yy"/>
    <numFmt numFmtId="195" formatCode="#,##0.000"/>
    <numFmt numFmtId="196" formatCode="_(* #,##0.0_);_(* \(#,##0.0\);_(* &quot;-&quot;??_);_(@_)"/>
    <numFmt numFmtId="197" formatCode="_(* #,##0.000_);_(* \(#,##0.000\);_(* &quot;-&quot;??_);_(@_)"/>
    <numFmt numFmtId="198" formatCode="_(* #,##0.0000_);_(* \(#,##0.0000\);_(* &quot;-&quot;?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mmm\-yyyy"/>
    <numFmt numFmtId="205" formatCode="_(* #,##0.0_);_(* \(#,##0.0\);_(* &quot;-&quot;?_);_(@_)"/>
    <numFmt numFmtId="206" formatCode="&quot;$&quot;#,##0.00"/>
    <numFmt numFmtId="207" formatCode="_(* #,##0_);_(* \(#,##0\);_(* &quot;-&quot;?_);_(@_)"/>
    <numFmt numFmtId="208" formatCode="00000"/>
    <numFmt numFmtId="209" formatCode="#,##0.0_);\(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47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45" fillId="0" borderId="10" xfId="0" applyFont="1" applyBorder="1" applyAlignment="1">
      <alignment horizontal="center"/>
    </xf>
    <xf numFmtId="193" fontId="45" fillId="0" borderId="13" xfId="42" applyNumberFormat="1" applyFont="1" applyBorder="1" applyAlignment="1">
      <alignment/>
    </xf>
    <xf numFmtId="193" fontId="0" fillId="0" borderId="0" xfId="0" applyNumberFormat="1" applyAlignment="1">
      <alignment/>
    </xf>
    <xf numFmtId="193" fontId="45" fillId="0" borderId="1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6" xfId="0" applyBorder="1" applyAlignment="1" quotePrefix="1">
      <alignment horizontal="right"/>
    </xf>
    <xf numFmtId="0" fontId="0" fillId="0" borderId="17" xfId="0" applyBorder="1" applyAlignment="1" quotePrefix="1">
      <alignment horizontal="right"/>
    </xf>
    <xf numFmtId="0" fontId="0" fillId="0" borderId="12" xfId="0" applyBorder="1" applyAlignment="1" quotePrefix="1">
      <alignment horizontal="right"/>
    </xf>
    <xf numFmtId="0" fontId="0" fillId="0" borderId="18" xfId="0" applyBorder="1" applyAlignment="1">
      <alignment/>
    </xf>
    <xf numFmtId="0" fontId="48" fillId="33" borderId="10" xfId="0" applyNumberFormat="1" applyFont="1" applyFill="1" applyBorder="1" applyAlignment="1" applyProtection="1">
      <alignment horizontal="center" wrapText="1"/>
      <protection/>
    </xf>
    <xf numFmtId="0" fontId="49" fillId="0" borderId="19" xfId="0" applyNumberFormat="1" applyFont="1" applyFill="1" applyBorder="1" applyAlignment="1" applyProtection="1">
      <alignment horizontal="center" vertical="center" wrapText="1"/>
      <protection/>
    </xf>
    <xf numFmtId="0" fontId="49" fillId="0" borderId="20" xfId="0" applyNumberFormat="1" applyFont="1" applyFill="1" applyBorder="1" applyAlignment="1" applyProtection="1">
      <alignment horizontal="center" vertical="center" wrapText="1"/>
      <protection/>
    </xf>
    <xf numFmtId="0" fontId="49" fillId="0" borderId="21" xfId="0" applyNumberFormat="1" applyFont="1" applyFill="1" applyBorder="1" applyAlignment="1" applyProtection="1">
      <alignment horizontal="left" vertical="center"/>
      <protection/>
    </xf>
    <xf numFmtId="3" fontId="49" fillId="0" borderId="21" xfId="0" applyNumberFormat="1" applyFont="1" applyFill="1" applyBorder="1" applyAlignment="1" applyProtection="1">
      <alignment horizontal="right" vertical="center" wrapText="1"/>
      <protection/>
    </xf>
    <xf numFmtId="0" fontId="49" fillId="0" borderId="22" xfId="0" applyNumberFormat="1" applyFont="1" applyFill="1" applyBorder="1" applyAlignment="1" applyProtection="1">
      <alignment horizontal="center" vertical="center" wrapText="1"/>
      <protection/>
    </xf>
    <xf numFmtId="0" fontId="47" fillId="0" borderId="23" xfId="0" applyFont="1" applyBorder="1" applyAlignment="1">
      <alignment horizontal="center" wrapText="1"/>
    </xf>
    <xf numFmtId="0" fontId="0" fillId="0" borderId="24" xfId="0" applyBorder="1" applyAlignment="1" quotePrefix="1">
      <alignment horizontal="right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1" xfId="0" applyBorder="1" applyAlignment="1" quotePrefix="1">
      <alignment horizontal="right"/>
    </xf>
    <xf numFmtId="0" fontId="0" fillId="0" borderId="25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/>
    </xf>
    <xf numFmtId="0" fontId="5" fillId="34" borderId="31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/>
    </xf>
    <xf numFmtId="193" fontId="29" fillId="0" borderId="36" xfId="42" applyNumberFormat="1" applyFont="1" applyBorder="1" applyAlignment="1">
      <alignment/>
    </xf>
    <xf numFmtId="193" fontId="30" fillId="0" borderId="37" xfId="42" applyNumberFormat="1" applyFont="1" applyBorder="1" applyAlignment="1">
      <alignment/>
    </xf>
    <xf numFmtId="193" fontId="30" fillId="0" borderId="16" xfId="42" applyNumberFormat="1" applyFont="1" applyBorder="1" applyAlignment="1">
      <alignment/>
    </xf>
    <xf numFmtId="193" fontId="30" fillId="0" borderId="12" xfId="42" applyNumberFormat="1" applyFont="1" applyBorder="1" applyAlignment="1">
      <alignment/>
    </xf>
    <xf numFmtId="193" fontId="30" fillId="0" borderId="38" xfId="42" applyNumberFormat="1" applyFont="1" applyBorder="1" applyAlignment="1">
      <alignment/>
    </xf>
    <xf numFmtId="193" fontId="30" fillId="0" borderId="14" xfId="42" applyNumberFormat="1" applyFont="1" applyBorder="1" applyAlignment="1">
      <alignment/>
    </xf>
    <xf numFmtId="3" fontId="0" fillId="0" borderId="3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quotePrefix="1">
      <alignment/>
    </xf>
    <xf numFmtId="0" fontId="0" fillId="0" borderId="40" xfId="0" applyBorder="1" applyAlignment="1">
      <alignment/>
    </xf>
    <xf numFmtId="193" fontId="29" fillId="0" borderId="20" xfId="42" applyNumberFormat="1" applyFont="1" applyBorder="1" applyAlignment="1">
      <alignment/>
    </xf>
    <xf numFmtId="193" fontId="30" fillId="0" borderId="17" xfId="42" applyNumberFormat="1" applyFont="1" applyBorder="1" applyAlignment="1">
      <alignment/>
    </xf>
    <xf numFmtId="193" fontId="30" fillId="0" borderId="20" xfId="42" applyNumberFormat="1" applyFont="1" applyBorder="1" applyAlignment="1">
      <alignment/>
    </xf>
    <xf numFmtId="0" fontId="45" fillId="0" borderId="40" xfId="0" applyFont="1" applyBorder="1" applyAlignment="1">
      <alignment/>
    </xf>
    <xf numFmtId="193" fontId="45" fillId="0" borderId="41" xfId="42" applyNumberFormat="1" applyFont="1" applyBorder="1" applyAlignment="1">
      <alignment/>
    </xf>
    <xf numFmtId="193" fontId="45" fillId="0" borderId="20" xfId="42" applyNumberFormat="1" applyFont="1" applyBorder="1" applyAlignment="1">
      <alignment/>
    </xf>
    <xf numFmtId="193" fontId="4" fillId="0" borderId="20" xfId="42" applyNumberFormat="1" applyFont="1" applyBorder="1" applyAlignment="1">
      <alignment/>
    </xf>
    <xf numFmtId="193" fontId="45" fillId="0" borderId="42" xfId="42" applyNumberFormat="1" applyFont="1" applyBorder="1" applyAlignment="1">
      <alignment/>
    </xf>
    <xf numFmtId="193" fontId="45" fillId="0" borderId="38" xfId="42" applyNumberFormat="1" applyFont="1" applyBorder="1" applyAlignment="1">
      <alignment/>
    </xf>
    <xf numFmtId="193" fontId="45" fillId="0" borderId="14" xfId="42" applyNumberFormat="1" applyFont="1" applyBorder="1" applyAlignment="1">
      <alignment/>
    </xf>
    <xf numFmtId="193" fontId="45" fillId="0" borderId="12" xfId="42" applyNumberFormat="1" applyFont="1" applyBorder="1" applyAlignment="1">
      <alignment/>
    </xf>
    <xf numFmtId="193" fontId="30" fillId="0" borderId="41" xfId="42" applyNumberFormat="1" applyFont="1" applyBorder="1" applyAlignment="1">
      <alignment/>
    </xf>
    <xf numFmtId="193" fontId="30" fillId="0" borderId="42" xfId="42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193" fontId="45" fillId="0" borderId="15" xfId="42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18" xfId="0" applyFont="1" applyBorder="1" applyAlignment="1">
      <alignment/>
    </xf>
    <xf numFmtId="0" fontId="0" fillId="0" borderId="40" xfId="0" applyFont="1" applyBorder="1" applyAlignment="1">
      <alignment/>
    </xf>
    <xf numFmtId="0" fontId="7" fillId="0" borderId="40" xfId="0" applyFont="1" applyBorder="1" applyAlignment="1">
      <alignment/>
    </xf>
    <xf numFmtId="193" fontId="45" fillId="0" borderId="17" xfId="42" applyNumberFormat="1" applyFont="1" applyBorder="1" applyAlignment="1">
      <alignment/>
    </xf>
    <xf numFmtId="0" fontId="7" fillId="0" borderId="17" xfId="0" applyFont="1" applyBorder="1" applyAlignment="1">
      <alignment/>
    </xf>
    <xf numFmtId="193" fontId="30" fillId="0" borderId="15" xfId="42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37" fontId="45" fillId="0" borderId="14" xfId="42" applyNumberFormat="1" applyFont="1" applyBorder="1" applyAlignment="1">
      <alignment/>
    </xf>
    <xf numFmtId="37" fontId="45" fillId="0" borderId="12" xfId="42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/>
    </xf>
    <xf numFmtId="0" fontId="7" fillId="0" borderId="44" xfId="0" applyFont="1" applyBorder="1" applyAlignment="1">
      <alignment/>
    </xf>
    <xf numFmtId="193" fontId="45" fillId="0" borderId="45" xfId="42" applyNumberFormat="1" applyFont="1" applyBorder="1" applyAlignment="1">
      <alignment/>
    </xf>
    <xf numFmtId="193" fontId="30" fillId="0" borderId="43" xfId="42" applyNumberFormat="1" applyFont="1" applyBorder="1" applyAlignment="1">
      <alignment/>
    </xf>
    <xf numFmtId="193" fontId="30" fillId="0" borderId="24" xfId="42" applyNumberFormat="1" applyFont="1" applyBorder="1" applyAlignment="1">
      <alignment/>
    </xf>
    <xf numFmtId="193" fontId="30" fillId="0" borderId="27" xfId="42" applyNumberFormat="1" applyFont="1" applyBorder="1" applyAlignment="1">
      <alignment/>
    </xf>
    <xf numFmtId="209" fontId="30" fillId="0" borderId="26" xfId="42" applyNumberFormat="1" applyFont="1" applyBorder="1" applyAlignment="1">
      <alignment/>
    </xf>
    <xf numFmtId="37" fontId="45" fillId="0" borderId="43" xfId="42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45" fillId="0" borderId="43" xfId="0" applyFont="1" applyBorder="1" applyAlignment="1">
      <alignment/>
    </xf>
    <xf numFmtId="0" fontId="45" fillId="0" borderId="24" xfId="0" applyFont="1" applyBorder="1" applyAlignment="1">
      <alignment horizontal="center" vertical="center"/>
    </xf>
    <xf numFmtId="0" fontId="45" fillId="0" borderId="31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32" xfId="0" applyFont="1" applyBorder="1" applyAlignment="1">
      <alignment/>
    </xf>
    <xf numFmtId="0" fontId="45" fillId="0" borderId="33" xfId="0" applyFont="1" applyBorder="1" applyAlignment="1">
      <alignment/>
    </xf>
    <xf numFmtId="193" fontId="45" fillId="0" borderId="34" xfId="0" applyNumberFormat="1" applyFont="1" applyBorder="1" applyAlignment="1">
      <alignment/>
    </xf>
    <xf numFmtId="196" fontId="45" fillId="0" borderId="34" xfId="42" applyNumberFormat="1" applyFont="1" applyBorder="1" applyAlignment="1">
      <alignment/>
    </xf>
    <xf numFmtId="37" fontId="45" fillId="0" borderId="25" xfId="0" applyNumberFormat="1" applyFont="1" applyBorder="1" applyAlignment="1">
      <alignment/>
    </xf>
    <xf numFmtId="196" fontId="45" fillId="0" borderId="21" xfId="42" applyNumberFormat="1" applyFont="1" applyBorder="1" applyAlignment="1">
      <alignment/>
    </xf>
    <xf numFmtId="3" fontId="45" fillId="0" borderId="34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7" fillId="0" borderId="3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3" fontId="49" fillId="35" borderId="47" xfId="0" applyNumberFormat="1" applyFont="1" applyFill="1" applyBorder="1" applyAlignment="1" applyProtection="1">
      <alignment horizontal="right" vertical="center" wrapText="1"/>
      <protection/>
    </xf>
    <xf numFmtId="3" fontId="49" fillId="35" borderId="48" xfId="0" applyNumberFormat="1" applyFont="1" applyFill="1" applyBorder="1" applyAlignment="1" applyProtection="1">
      <alignment horizontal="right" vertical="center" wrapText="1"/>
      <protection/>
    </xf>
    <xf numFmtId="3" fontId="0" fillId="35" borderId="49" xfId="0" applyNumberFormat="1" applyFont="1" applyFill="1" applyBorder="1" applyAlignment="1" applyProtection="1">
      <alignment horizontal="right" vertical="center" wrapText="1"/>
      <protection/>
    </xf>
    <xf numFmtId="3" fontId="0" fillId="35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37" xfId="0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12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NA%202017,%202018,%202019,%20BACKUP\EVIDENCA,%20RAPORTE%20MONITORIMI\EVIDENCA%202020\12.%20Evidenca%20Dhjetor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raport vjetor"/>
      <sheetName val="Tab .nr 1 "/>
      <sheetName val="Tab.nr.2 mujore"/>
      <sheetName val="Tab.nr.2 realiz prog "/>
      <sheetName val="realiz 602"/>
      <sheetName val="ditari bankes"/>
      <sheetName val="realiz 600"/>
      <sheetName val="Numri i Punonjesve "/>
      <sheetName val="parash.2020"/>
    </sheetNames>
    <sheetDataSet>
      <sheetData sheetId="1">
        <row r="16">
          <cell r="E16">
            <v>34124000</v>
          </cell>
          <cell r="F16">
            <v>27934735</v>
          </cell>
        </row>
        <row r="17">
          <cell r="E17">
            <v>4869000</v>
          </cell>
          <cell r="F17">
            <v>4499072</v>
          </cell>
        </row>
        <row r="18">
          <cell r="E18">
            <v>9089000</v>
          </cell>
          <cell r="F18">
            <v>8491959.6</v>
          </cell>
        </row>
      </sheetData>
      <sheetData sheetId="3">
        <row r="17">
          <cell r="K17">
            <v>1284000</v>
          </cell>
        </row>
        <row r="18">
          <cell r="K18">
            <v>3284000</v>
          </cell>
        </row>
        <row r="19">
          <cell r="K19">
            <v>3284000</v>
          </cell>
        </row>
        <row r="20">
          <cell r="K20">
            <v>3284000</v>
          </cell>
        </row>
        <row r="21">
          <cell r="K21">
            <v>3284000</v>
          </cell>
        </row>
        <row r="22">
          <cell r="K22">
            <v>3284000</v>
          </cell>
        </row>
        <row r="23">
          <cell r="K23">
            <v>3284000</v>
          </cell>
        </row>
        <row r="24">
          <cell r="K24">
            <v>3284000</v>
          </cell>
        </row>
        <row r="30">
          <cell r="K30">
            <v>486900</v>
          </cell>
        </row>
        <row r="31">
          <cell r="K31">
            <v>486900</v>
          </cell>
        </row>
        <row r="32">
          <cell r="K32">
            <v>486900</v>
          </cell>
        </row>
        <row r="33">
          <cell r="K33">
            <v>486900</v>
          </cell>
        </row>
        <row r="34">
          <cell r="K34">
            <v>486900</v>
          </cell>
        </row>
        <row r="35">
          <cell r="K35">
            <v>486900</v>
          </cell>
        </row>
        <row r="36">
          <cell r="K36">
            <v>486900</v>
          </cell>
        </row>
        <row r="37">
          <cell r="K37">
            <v>0</v>
          </cell>
        </row>
        <row r="43">
          <cell r="K43">
            <v>-2030000</v>
          </cell>
        </row>
        <row r="44">
          <cell r="K44">
            <v>1570000</v>
          </cell>
        </row>
        <row r="45">
          <cell r="K45">
            <v>1570000</v>
          </cell>
        </row>
        <row r="46">
          <cell r="K46">
            <v>-1430000</v>
          </cell>
        </row>
        <row r="47">
          <cell r="K47">
            <v>1570000</v>
          </cell>
        </row>
        <row r="48">
          <cell r="K48">
            <v>1570000</v>
          </cell>
        </row>
        <row r="49">
          <cell r="K49">
            <v>1559000</v>
          </cell>
        </row>
        <row r="50">
          <cell r="K50">
            <v>0</v>
          </cell>
        </row>
        <row r="67">
          <cell r="K67">
            <v>555480</v>
          </cell>
        </row>
        <row r="69">
          <cell r="K69">
            <v>3762560</v>
          </cell>
        </row>
        <row r="70">
          <cell r="K70">
            <v>624360</v>
          </cell>
        </row>
        <row r="71">
          <cell r="K71">
            <v>57600</v>
          </cell>
        </row>
      </sheetData>
      <sheetData sheetId="6">
        <row r="42">
          <cell r="AD42">
            <v>20000</v>
          </cell>
        </row>
        <row r="232">
          <cell r="R232">
            <v>3059933</v>
          </cell>
          <cell r="S232">
            <v>884875</v>
          </cell>
          <cell r="T232">
            <v>2187469</v>
          </cell>
          <cell r="AI232">
            <v>4499072</v>
          </cell>
          <cell r="CP232">
            <v>624360</v>
          </cell>
          <cell r="CQ232">
            <v>57600</v>
          </cell>
          <cell r="CR232">
            <v>2726400</v>
          </cell>
          <cell r="CS232">
            <v>523080</v>
          </cell>
        </row>
      </sheetData>
      <sheetData sheetId="8">
        <row r="10">
          <cell r="F10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K24" sqref="K24"/>
    </sheetView>
  </sheetViews>
  <sheetFormatPr defaultColWidth="9.140625" defaultRowHeight="12.75"/>
  <cols>
    <col min="2" max="2" width="8.7109375" style="0" customWidth="1"/>
    <col min="4" max="4" width="10.00390625" style="0" customWidth="1"/>
    <col min="5" max="5" width="7.140625" style="0" customWidth="1"/>
    <col min="6" max="6" width="8.57421875" style="0" customWidth="1"/>
    <col min="7" max="8" width="9.57421875" style="0" customWidth="1"/>
    <col min="9" max="9" width="7.140625" style="0" customWidth="1"/>
    <col min="10" max="10" width="11.8515625" style="0" customWidth="1"/>
    <col min="11" max="11" width="42.140625" style="0" customWidth="1"/>
  </cols>
  <sheetData>
    <row r="2" ht="15">
      <c r="A2" s="1" t="s">
        <v>16</v>
      </c>
    </row>
    <row r="4" spans="1:11" ht="15">
      <c r="A4" s="17" t="s">
        <v>19</v>
      </c>
      <c r="B4" s="1"/>
      <c r="C4" s="1"/>
      <c r="D4" s="1"/>
      <c r="E4" s="1"/>
      <c r="F4" s="1"/>
      <c r="G4" s="1"/>
      <c r="H4" s="1"/>
      <c r="J4" s="1"/>
      <c r="K4" s="1"/>
    </row>
    <row r="7" ht="13.5" thickBot="1"/>
    <row r="8" spans="1:11" ht="52.5" thickBot="1">
      <c r="A8" s="4" t="s">
        <v>15</v>
      </c>
      <c r="B8" s="2" t="s">
        <v>2</v>
      </c>
      <c r="C8" s="6" t="s">
        <v>3</v>
      </c>
      <c r="D8" s="3" t="s">
        <v>4</v>
      </c>
      <c r="E8" s="6" t="s">
        <v>1</v>
      </c>
      <c r="F8" s="3" t="s">
        <v>5</v>
      </c>
      <c r="G8" s="6" t="s">
        <v>6</v>
      </c>
      <c r="H8" s="23" t="s">
        <v>13</v>
      </c>
      <c r="I8" s="3" t="s">
        <v>7</v>
      </c>
      <c r="J8" s="3" t="s">
        <v>8</v>
      </c>
      <c r="K8" s="29" t="s">
        <v>9</v>
      </c>
    </row>
    <row r="9" spans="1:13" ht="12.75">
      <c r="A9" s="19" t="s">
        <v>0</v>
      </c>
      <c r="B9" s="5">
        <v>87</v>
      </c>
      <c r="C9" s="7">
        <v>1087004</v>
      </c>
      <c r="D9" s="18" t="s">
        <v>11</v>
      </c>
      <c r="E9" s="7">
        <v>1</v>
      </c>
      <c r="F9" s="21" t="s">
        <v>12</v>
      </c>
      <c r="G9" s="7">
        <v>6000000</v>
      </c>
      <c r="H9" s="24" t="s">
        <v>14</v>
      </c>
      <c r="I9" s="7">
        <v>3535</v>
      </c>
      <c r="J9" s="135">
        <v>34124000</v>
      </c>
      <c r="K9" s="139" t="s">
        <v>17</v>
      </c>
      <c r="M9" s="14"/>
    </row>
    <row r="10" spans="1:11" ht="25.5">
      <c r="A10" s="20" t="s">
        <v>0</v>
      </c>
      <c r="B10" s="5">
        <v>87</v>
      </c>
      <c r="C10" s="7">
        <v>1087004</v>
      </c>
      <c r="D10" s="18" t="s">
        <v>11</v>
      </c>
      <c r="E10" s="8">
        <v>1</v>
      </c>
      <c r="F10" s="21" t="s">
        <v>12</v>
      </c>
      <c r="G10" s="8">
        <v>6010000</v>
      </c>
      <c r="H10" s="25" t="s">
        <v>14</v>
      </c>
      <c r="I10" s="8">
        <v>3535</v>
      </c>
      <c r="J10" s="136">
        <v>4869000</v>
      </c>
      <c r="K10" s="140" t="s">
        <v>18</v>
      </c>
    </row>
    <row r="11" spans="1:11" ht="12.75">
      <c r="A11" s="20" t="s">
        <v>0</v>
      </c>
      <c r="B11" s="5">
        <v>87</v>
      </c>
      <c r="C11" s="7">
        <v>1087004</v>
      </c>
      <c r="D11" s="18" t="s">
        <v>11</v>
      </c>
      <c r="E11" s="8">
        <v>1</v>
      </c>
      <c r="F11" s="21" t="s">
        <v>12</v>
      </c>
      <c r="G11" s="8">
        <v>6020000</v>
      </c>
      <c r="H11" s="25" t="s">
        <v>14</v>
      </c>
      <c r="I11" s="8">
        <v>3535</v>
      </c>
      <c r="J11" s="137">
        <v>9089000</v>
      </c>
      <c r="K11" s="141" t="s">
        <v>21</v>
      </c>
    </row>
    <row r="12" spans="1:11" ht="12.75">
      <c r="A12" s="20" t="s">
        <v>0</v>
      </c>
      <c r="B12" s="5">
        <v>87</v>
      </c>
      <c r="C12" s="7">
        <v>1087004</v>
      </c>
      <c r="D12" s="18" t="s">
        <v>11</v>
      </c>
      <c r="E12" s="8">
        <v>1</v>
      </c>
      <c r="F12" s="21" t="s">
        <v>12</v>
      </c>
      <c r="G12" s="8">
        <v>6060000</v>
      </c>
      <c r="H12" s="124" t="s">
        <v>14</v>
      </c>
      <c r="I12" s="8">
        <v>3535</v>
      </c>
      <c r="J12" s="138">
        <v>100000</v>
      </c>
      <c r="K12" s="142" t="s">
        <v>57</v>
      </c>
    </row>
    <row r="13" spans="1:11" ht="13.5" thickBot="1">
      <c r="A13" s="30" t="s">
        <v>0</v>
      </c>
      <c r="B13" s="31">
        <v>87</v>
      </c>
      <c r="C13" s="32">
        <v>1087004</v>
      </c>
      <c r="D13" s="33" t="s">
        <v>11</v>
      </c>
      <c r="E13" s="34">
        <v>1</v>
      </c>
      <c r="F13" s="35" t="s">
        <v>12</v>
      </c>
      <c r="G13" s="36">
        <v>2310000</v>
      </c>
      <c r="H13" s="28"/>
      <c r="I13" s="34">
        <v>3535</v>
      </c>
      <c r="J13" s="27">
        <v>5000000</v>
      </c>
      <c r="K13" s="26" t="s">
        <v>20</v>
      </c>
    </row>
    <row r="14" spans="1:11" ht="15.75" thickBot="1">
      <c r="A14" s="9"/>
      <c r="B14" s="10"/>
      <c r="C14" s="11"/>
      <c r="D14" s="12" t="s">
        <v>10</v>
      </c>
      <c r="E14" s="11"/>
      <c r="F14" s="10"/>
      <c r="G14" s="11"/>
      <c r="H14" s="10"/>
      <c r="I14" s="10"/>
      <c r="J14" s="13">
        <f>SUM(J9:J13)</f>
        <v>53182000</v>
      </c>
      <c r="K14" s="15"/>
    </row>
    <row r="17" spans="3:4" ht="15">
      <c r="C17" s="1"/>
      <c r="D17" s="1"/>
    </row>
    <row r="18" spans="3:4" ht="15">
      <c r="C18" s="1"/>
      <c r="D18" s="1"/>
    </row>
    <row r="22" ht="15.75">
      <c r="J22" s="16"/>
    </row>
    <row r="23" ht="15.75">
      <c r="J23" s="16"/>
    </row>
    <row r="24" ht="15.75">
      <c r="J24" s="16"/>
    </row>
  </sheetData>
  <sheetProtection/>
  <printOptions/>
  <pageMargins left="0.17" right="0.31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S38" sqref="S38"/>
    </sheetView>
  </sheetViews>
  <sheetFormatPr defaultColWidth="9.140625" defaultRowHeight="12.75"/>
  <cols>
    <col min="6" max="6" width="10.7109375" style="0" customWidth="1"/>
    <col min="7" max="7" width="12.57421875" style="0" customWidth="1"/>
    <col min="8" max="8" width="12.00390625" style="0" customWidth="1"/>
    <col min="9" max="9" width="14.140625" style="0" customWidth="1"/>
    <col min="10" max="10" width="10.140625" style="0" customWidth="1"/>
    <col min="11" max="11" width="13.00390625" style="0" customWidth="1"/>
    <col min="12" max="12" width="14.421875" style="0" customWidth="1"/>
    <col min="14" max="14" width="12.421875" style="0" customWidth="1"/>
    <col min="15" max="15" width="13.421875" style="0" customWidth="1"/>
    <col min="16" max="16" width="7.57421875" style="0" customWidth="1"/>
    <col min="17" max="17" width="6.8515625" style="0" customWidth="1"/>
  </cols>
  <sheetData>
    <row r="1" ht="12.75">
      <c r="B1" s="38"/>
    </row>
    <row r="2" spans="1:17" ht="15.75">
      <c r="A2" s="39" t="s">
        <v>22</v>
      </c>
      <c r="B2" s="40"/>
      <c r="C2" s="39"/>
      <c r="D2" s="39"/>
      <c r="E2" s="39"/>
      <c r="F2" s="39"/>
      <c r="G2" s="39"/>
      <c r="H2" s="39"/>
      <c r="J2" s="132" t="s">
        <v>23</v>
      </c>
      <c r="K2" s="132"/>
      <c r="L2" s="132"/>
      <c r="M2" s="132"/>
      <c r="N2" s="132"/>
      <c r="O2" s="132"/>
      <c r="P2" s="132"/>
      <c r="Q2" s="132"/>
    </row>
    <row r="3" ht="13.5" thickBot="1">
      <c r="B3" s="38"/>
    </row>
    <row r="4" spans="1:17" ht="34.5" thickBot="1">
      <c r="A4" s="41" t="s">
        <v>24</v>
      </c>
      <c r="B4" s="42" t="s">
        <v>25</v>
      </c>
      <c r="C4" s="43" t="s">
        <v>26</v>
      </c>
      <c r="D4" s="41" t="s">
        <v>27</v>
      </c>
      <c r="E4" s="44" t="s">
        <v>28</v>
      </c>
      <c r="F4" s="45" t="s">
        <v>29</v>
      </c>
      <c r="G4" s="46" t="s">
        <v>30</v>
      </c>
      <c r="H4" s="41" t="s">
        <v>31</v>
      </c>
      <c r="I4" s="47" t="s">
        <v>32</v>
      </c>
      <c r="J4" s="48" t="s">
        <v>33</v>
      </c>
      <c r="K4" s="49" t="s">
        <v>34</v>
      </c>
      <c r="L4" s="50" t="s">
        <v>35</v>
      </c>
      <c r="M4" s="51" t="s">
        <v>36</v>
      </c>
      <c r="N4" s="52" t="s">
        <v>37</v>
      </c>
      <c r="O4" s="49" t="s">
        <v>38</v>
      </c>
      <c r="P4" s="133" t="s">
        <v>39</v>
      </c>
      <c r="Q4" s="134"/>
    </row>
    <row r="5" spans="1:17" ht="13.5" thickBot="1">
      <c r="A5" s="53"/>
      <c r="B5" s="54"/>
      <c r="C5" s="55"/>
      <c r="D5" s="53"/>
      <c r="E5" s="56"/>
      <c r="F5" s="57"/>
      <c r="G5" s="58"/>
      <c r="H5" s="53"/>
      <c r="I5" s="55" t="s">
        <v>40</v>
      </c>
      <c r="J5" s="55" t="s">
        <v>41</v>
      </c>
      <c r="K5" s="53" t="s">
        <v>42</v>
      </c>
      <c r="L5" s="56" t="s">
        <v>43</v>
      </c>
      <c r="M5" s="56" t="s">
        <v>44</v>
      </c>
      <c r="N5" s="59" t="s">
        <v>45</v>
      </c>
      <c r="O5" s="53" t="s">
        <v>46</v>
      </c>
      <c r="P5" s="60" t="s">
        <v>47</v>
      </c>
      <c r="Q5" s="61" t="s">
        <v>48</v>
      </c>
    </row>
    <row r="6" spans="1:17" ht="15">
      <c r="A6" s="124">
        <v>1087004</v>
      </c>
      <c r="B6" s="62">
        <v>87</v>
      </c>
      <c r="C6" s="125" t="s">
        <v>12</v>
      </c>
      <c r="D6" s="124">
        <v>1</v>
      </c>
      <c r="E6" s="126" t="s">
        <v>14</v>
      </c>
      <c r="F6" s="63">
        <v>600</v>
      </c>
      <c r="G6" s="64">
        <f>'[1]raport vjetor'!E16</f>
        <v>34124000</v>
      </c>
      <c r="H6" s="65">
        <f>3284000+3284000+3284000+'[1]Tab.nr.2 mujore'!K17+'[1]Tab.nr.2 mujore'!K18+'[1]Tab.nr.2 mujore'!K19+'[1]Tab.nr.2 mujore'!K20+'[1]Tab.nr.2 mujore'!K21+'[1]Tab.nr.2 mujore'!K22+'[1]Tab.nr.2 mujore'!K23+'[1]Tab.nr.2 mujore'!K24</f>
        <v>34124000</v>
      </c>
      <c r="I6" s="65">
        <f>'[1]raport vjetor'!F16</f>
        <v>27934735</v>
      </c>
      <c r="J6" s="66"/>
      <c r="K6" s="67">
        <f>'[1]ditari bankes'!R232+'[1]ditari bankes'!S232+'[1]ditari bankes'!T232</f>
        <v>6132277</v>
      </c>
      <c r="L6" s="68">
        <f>I6-J6-K6</f>
        <v>21802458</v>
      </c>
      <c r="M6" s="68"/>
      <c r="N6" s="69"/>
      <c r="O6" s="67"/>
      <c r="P6" s="63">
        <v>38</v>
      </c>
      <c r="Q6" s="70">
        <f>'[1]Numri i Punonjesve '!F10</f>
        <v>34</v>
      </c>
    </row>
    <row r="7" spans="1:17" ht="15">
      <c r="A7" s="127">
        <v>1087004</v>
      </c>
      <c r="B7" s="72">
        <v>87</v>
      </c>
      <c r="C7" s="128" t="s">
        <v>12</v>
      </c>
      <c r="D7" s="127">
        <v>1</v>
      </c>
      <c r="E7" s="126" t="s">
        <v>14</v>
      </c>
      <c r="F7" s="74">
        <v>601</v>
      </c>
      <c r="G7" s="64">
        <f>'[1]raport vjetor'!E17</f>
        <v>4869000</v>
      </c>
      <c r="H7" s="67">
        <f>486900+486900+486900+'[1]Tab.nr.2 mujore'!K30+'[1]Tab.nr.2 mujore'!K31+'[1]Tab.nr.2 mujore'!K32+'[1]Tab.nr.2 mujore'!K33+'[1]Tab.nr.2 mujore'!K34+'[1]Tab.nr.2 mujore'!K35+'[1]Tab.nr.2 mujore'!K36+'[1]Tab.nr.2 mujore'!K37</f>
        <v>4869000</v>
      </c>
      <c r="I7" s="75">
        <f>'[1]raport vjetor'!F17</f>
        <v>4499072</v>
      </c>
      <c r="J7" s="76">
        <v>0</v>
      </c>
      <c r="K7" s="77">
        <f>'[1]ditari bankes'!AI232</f>
        <v>4499072</v>
      </c>
      <c r="L7" s="68">
        <f aca="true" t="shared" si="0" ref="L7:L15">I7-J7-K7</f>
        <v>0</v>
      </c>
      <c r="M7" s="68"/>
      <c r="N7" s="69"/>
      <c r="O7" s="67"/>
      <c r="P7" s="63">
        <v>38</v>
      </c>
      <c r="Q7" s="70">
        <f>'[1]Numri i Punonjesve '!F10</f>
        <v>34</v>
      </c>
    </row>
    <row r="8" spans="1:17" ht="15">
      <c r="A8" s="127">
        <v>1087004</v>
      </c>
      <c r="B8" s="72">
        <v>87</v>
      </c>
      <c r="C8" s="128" t="s">
        <v>12</v>
      </c>
      <c r="D8" s="127">
        <v>1</v>
      </c>
      <c r="E8" s="129" t="s">
        <v>14</v>
      </c>
      <c r="F8" s="78">
        <v>6009999</v>
      </c>
      <c r="G8" s="79">
        <f>G6+G7</f>
        <v>38993000</v>
      </c>
      <c r="H8" s="80">
        <f>H6+H7</f>
        <v>38993000</v>
      </c>
      <c r="I8" s="81">
        <f>I6+I7</f>
        <v>32433807</v>
      </c>
      <c r="J8" s="82">
        <f>J6+J7</f>
        <v>0</v>
      </c>
      <c r="K8" s="82">
        <f>K6+K7</f>
        <v>10631349</v>
      </c>
      <c r="L8" s="83">
        <f t="shared" si="0"/>
        <v>21802458</v>
      </c>
      <c r="M8" s="83"/>
      <c r="N8" s="84"/>
      <c r="O8" s="85">
        <f>L8</f>
        <v>21802458</v>
      </c>
      <c r="P8" s="63">
        <v>38</v>
      </c>
      <c r="Q8" s="70">
        <f>'[1]Numri i Punonjesve '!F10</f>
        <v>34</v>
      </c>
    </row>
    <row r="9" spans="1:17" ht="15">
      <c r="A9" s="127">
        <v>1087004</v>
      </c>
      <c r="B9" s="72">
        <v>87</v>
      </c>
      <c r="C9" s="128" t="s">
        <v>12</v>
      </c>
      <c r="D9" s="127">
        <v>1</v>
      </c>
      <c r="E9" s="126" t="s">
        <v>14</v>
      </c>
      <c r="F9" s="74">
        <v>602</v>
      </c>
      <c r="G9" s="86">
        <f>'[1]raport vjetor'!E18</f>
        <v>9089000</v>
      </c>
      <c r="H9" s="67">
        <f>1570000+1570000+1570000+'[1]Tab.nr.2 mujore'!K43+'[1]Tab.nr.2 mujore'!K44+'[1]Tab.nr.2 mujore'!K45+'[1]Tab.nr.2 mujore'!K46+'[1]Tab.nr.2 mujore'!K47+'[1]Tab.nr.2 mujore'!K48+'[1]Tab.nr.2 mujore'!K49+'[1]Tab.nr.2 mujore'!K50</f>
        <v>9089000</v>
      </c>
      <c r="I9" s="75">
        <f>'[1]raport vjetor'!F18</f>
        <v>8491959.6</v>
      </c>
      <c r="J9" s="87">
        <f>15000+5400+4000</f>
        <v>24400</v>
      </c>
      <c r="K9" s="77">
        <f>71655+2503+3145832</f>
        <v>3219990</v>
      </c>
      <c r="L9" s="68">
        <f t="shared" si="0"/>
        <v>5247569.6</v>
      </c>
      <c r="M9" s="68"/>
      <c r="N9" s="69"/>
      <c r="O9" s="67"/>
      <c r="P9" s="63">
        <v>38</v>
      </c>
      <c r="Q9" s="70">
        <f>'[1]Numri i Punonjesve '!F10</f>
        <v>34</v>
      </c>
    </row>
    <row r="10" spans="1:17" ht="15">
      <c r="A10" s="127">
        <v>1087004</v>
      </c>
      <c r="B10" s="72">
        <v>87</v>
      </c>
      <c r="C10" s="128" t="s">
        <v>12</v>
      </c>
      <c r="D10" s="127">
        <v>1</v>
      </c>
      <c r="E10" s="126"/>
      <c r="F10" s="74">
        <v>603</v>
      </c>
      <c r="G10" s="86">
        <v>0</v>
      </c>
      <c r="H10" s="67">
        <f>G10</f>
        <v>0</v>
      </c>
      <c r="I10" s="77">
        <v>0</v>
      </c>
      <c r="J10" s="82"/>
      <c r="K10" s="77"/>
      <c r="L10" s="68">
        <f t="shared" si="0"/>
        <v>0</v>
      </c>
      <c r="M10" s="68"/>
      <c r="N10" s="69"/>
      <c r="O10" s="67"/>
      <c r="P10" s="63"/>
      <c r="Q10" s="88"/>
    </row>
    <row r="11" spans="1:17" ht="15">
      <c r="A11" s="127">
        <v>1087004</v>
      </c>
      <c r="B11" s="72">
        <v>87</v>
      </c>
      <c r="C11" s="128" t="s">
        <v>12</v>
      </c>
      <c r="D11" s="127">
        <v>1</v>
      </c>
      <c r="E11" s="126"/>
      <c r="F11" s="74">
        <v>604</v>
      </c>
      <c r="G11" s="86">
        <v>0</v>
      </c>
      <c r="H11" s="67">
        <f>G11</f>
        <v>0</v>
      </c>
      <c r="I11" s="77">
        <v>0</v>
      </c>
      <c r="J11" s="82"/>
      <c r="K11" s="77"/>
      <c r="L11" s="68">
        <f t="shared" si="0"/>
        <v>0</v>
      </c>
      <c r="M11" s="68"/>
      <c r="N11" s="69"/>
      <c r="O11" s="67"/>
      <c r="P11" s="63"/>
      <c r="Q11" s="88"/>
    </row>
    <row r="12" spans="1:17" ht="15">
      <c r="A12" s="127">
        <v>1087004</v>
      </c>
      <c r="B12" s="72">
        <v>87</v>
      </c>
      <c r="C12" s="128" t="s">
        <v>12</v>
      </c>
      <c r="D12" s="127">
        <v>1</v>
      </c>
      <c r="E12" s="126"/>
      <c r="F12" s="74">
        <v>605</v>
      </c>
      <c r="G12" s="86">
        <v>0</v>
      </c>
      <c r="H12" s="67">
        <f>G12</f>
        <v>0</v>
      </c>
      <c r="I12" s="77">
        <v>0</v>
      </c>
      <c r="J12" s="82"/>
      <c r="K12" s="77"/>
      <c r="L12" s="68">
        <f t="shared" si="0"/>
        <v>0</v>
      </c>
      <c r="M12" s="68"/>
      <c r="N12" s="69"/>
      <c r="O12" s="67"/>
      <c r="P12" s="63"/>
      <c r="Q12" s="88"/>
    </row>
    <row r="13" spans="1:17" ht="15">
      <c r="A13" s="127">
        <v>1087004</v>
      </c>
      <c r="B13" s="72">
        <v>87</v>
      </c>
      <c r="C13" s="128" t="s">
        <v>12</v>
      </c>
      <c r="D13" s="127">
        <v>1</v>
      </c>
      <c r="E13" s="126"/>
      <c r="F13" s="74">
        <v>606</v>
      </c>
      <c r="G13" s="86">
        <v>100000</v>
      </c>
      <c r="H13" s="67">
        <v>100000</v>
      </c>
      <c r="I13" s="75">
        <f>'[1]ditari bankes'!AD42</f>
        <v>20000</v>
      </c>
      <c r="J13" s="82">
        <f>J11+J12</f>
        <v>0</v>
      </c>
      <c r="K13" s="77"/>
      <c r="L13" s="68">
        <f t="shared" si="0"/>
        <v>20000</v>
      </c>
      <c r="M13" s="68"/>
      <c r="N13" s="69"/>
      <c r="O13" s="67"/>
      <c r="P13" s="63"/>
      <c r="Q13" s="88"/>
    </row>
    <row r="14" spans="1:17" ht="15">
      <c r="A14" s="127"/>
      <c r="B14" s="72"/>
      <c r="C14" s="130"/>
      <c r="D14" s="127"/>
      <c r="E14" s="129" t="s">
        <v>14</v>
      </c>
      <c r="F14" s="78">
        <v>6029999</v>
      </c>
      <c r="G14" s="79">
        <f>SUM(G9:G13)</f>
        <v>9189000</v>
      </c>
      <c r="H14" s="80">
        <f>SUM(H9:H13)</f>
        <v>9189000</v>
      </c>
      <c r="I14" s="80">
        <f>SUM(I9:I13)</f>
        <v>8511959.6</v>
      </c>
      <c r="J14" s="82">
        <f>SUM(J9:J13)</f>
        <v>24400</v>
      </c>
      <c r="K14" s="82">
        <f>SUM(K9:K13)</f>
        <v>3219990</v>
      </c>
      <c r="L14" s="83">
        <f>I14-J14-K14</f>
        <v>5267569.6</v>
      </c>
      <c r="M14" s="82"/>
      <c r="N14" s="90"/>
      <c r="O14" s="80">
        <f>L14</f>
        <v>5267569.6</v>
      </c>
      <c r="P14" s="74"/>
      <c r="Q14" s="91"/>
    </row>
    <row r="15" spans="1:17" ht="15">
      <c r="A15" s="127">
        <v>1087004</v>
      </c>
      <c r="B15" s="72">
        <v>87</v>
      </c>
      <c r="C15" s="128" t="s">
        <v>12</v>
      </c>
      <c r="D15" s="127">
        <v>1</v>
      </c>
      <c r="E15" s="131" t="s">
        <v>49</v>
      </c>
      <c r="F15" s="93">
        <v>2318000</v>
      </c>
      <c r="G15" s="86">
        <v>500000</v>
      </c>
      <c r="H15" s="67">
        <f>'[1]Tab.nr.2 mujore'!K67</f>
        <v>555480</v>
      </c>
      <c r="I15" s="75">
        <f>'[1]ditari bankes'!CS232</f>
        <v>523080</v>
      </c>
      <c r="J15" s="76"/>
      <c r="K15" s="77"/>
      <c r="L15" s="68">
        <f t="shared" si="0"/>
        <v>523080</v>
      </c>
      <c r="M15" s="68"/>
      <c r="N15" s="69"/>
      <c r="O15" s="67"/>
      <c r="P15" s="63"/>
      <c r="Q15" s="88"/>
    </row>
    <row r="16" spans="1:17" ht="15">
      <c r="A16" s="127">
        <v>1087004</v>
      </c>
      <c r="B16" s="72">
        <v>87</v>
      </c>
      <c r="C16" s="128" t="s">
        <v>12</v>
      </c>
      <c r="D16" s="127">
        <v>1</v>
      </c>
      <c r="E16" s="131" t="s">
        <v>50</v>
      </c>
      <c r="F16" s="93">
        <v>2314130</v>
      </c>
      <c r="G16" s="86">
        <v>2592000</v>
      </c>
      <c r="H16" s="67">
        <f>'[1]Tab.nr.2 mujore'!K69</f>
        <v>3762560</v>
      </c>
      <c r="I16" s="75">
        <f>'[1]ditari bankes'!CR232</f>
        <v>2726400</v>
      </c>
      <c r="J16" s="76"/>
      <c r="K16" s="77"/>
      <c r="L16" s="68">
        <f>I16-J16-K16</f>
        <v>2726400</v>
      </c>
      <c r="M16" s="68"/>
      <c r="N16" s="69"/>
      <c r="O16" s="67"/>
      <c r="P16" s="63"/>
      <c r="Q16" s="88"/>
    </row>
    <row r="17" spans="1:17" ht="15">
      <c r="A17" s="127">
        <v>1087004</v>
      </c>
      <c r="B17" s="72">
        <v>87</v>
      </c>
      <c r="C17" s="128" t="s">
        <v>12</v>
      </c>
      <c r="D17" s="127">
        <v>1</v>
      </c>
      <c r="E17" s="131" t="s">
        <v>51</v>
      </c>
      <c r="F17" s="93">
        <v>2314280</v>
      </c>
      <c r="G17" s="86">
        <v>1728000</v>
      </c>
      <c r="H17" s="67">
        <f>'[1]Tab.nr.2 mujore'!K70</f>
        <v>624360</v>
      </c>
      <c r="I17" s="75">
        <f>'[1]ditari bankes'!CP232</f>
        <v>624360</v>
      </c>
      <c r="J17" s="76"/>
      <c r="K17" s="77"/>
      <c r="L17" s="68">
        <f>I17-J17-K17</f>
        <v>624360</v>
      </c>
      <c r="M17" s="68"/>
      <c r="N17" s="69"/>
      <c r="O17" s="67"/>
      <c r="P17" s="63"/>
      <c r="Q17" s="88"/>
    </row>
    <row r="18" spans="1:17" ht="15">
      <c r="A18" s="127">
        <v>1087004</v>
      </c>
      <c r="B18" s="72">
        <v>87</v>
      </c>
      <c r="C18" s="128" t="s">
        <v>12</v>
      </c>
      <c r="D18" s="127">
        <v>1</v>
      </c>
      <c r="E18" s="131" t="s">
        <v>52</v>
      </c>
      <c r="F18" s="93">
        <v>2310500</v>
      </c>
      <c r="G18" s="86">
        <v>180000</v>
      </c>
      <c r="H18" s="67">
        <f>'[1]Tab.nr.2 mujore'!K71</f>
        <v>57600</v>
      </c>
      <c r="I18" s="75">
        <f>'[1]ditari bankes'!CQ232</f>
        <v>57600</v>
      </c>
      <c r="J18" s="76"/>
      <c r="K18" s="77"/>
      <c r="L18" s="68">
        <f>I18-J18-K18</f>
        <v>57600</v>
      </c>
      <c r="M18" s="68"/>
      <c r="N18" s="69"/>
      <c r="O18" s="67"/>
      <c r="P18" s="63"/>
      <c r="Q18" s="88"/>
    </row>
    <row r="19" spans="1:17" ht="15">
      <c r="A19" s="71"/>
      <c r="B19" s="72"/>
      <c r="C19" s="73"/>
      <c r="D19" s="71"/>
      <c r="E19" s="92"/>
      <c r="F19" s="94">
        <v>2319999</v>
      </c>
      <c r="G19" s="79">
        <f>SUM(G15:G18)</f>
        <v>5000000</v>
      </c>
      <c r="H19" s="85">
        <f>G19</f>
        <v>5000000</v>
      </c>
      <c r="I19" s="81">
        <f>SUM(I15:I18)</f>
        <v>3931440</v>
      </c>
      <c r="J19" s="95"/>
      <c r="K19" s="80"/>
      <c r="L19" s="83">
        <f>I19-J19-K19</f>
        <v>3931440</v>
      </c>
      <c r="M19" s="83"/>
      <c r="N19" s="84"/>
      <c r="O19" s="85">
        <f>L19</f>
        <v>3931440</v>
      </c>
      <c r="P19" s="63"/>
      <c r="Q19" s="88"/>
    </row>
    <row r="20" spans="1:17" ht="15">
      <c r="A20" s="71"/>
      <c r="B20" s="72"/>
      <c r="C20" s="73"/>
      <c r="D20" s="71"/>
      <c r="E20" s="92"/>
      <c r="F20" s="96" t="s">
        <v>53</v>
      </c>
      <c r="G20" s="97"/>
      <c r="H20" s="67"/>
      <c r="I20" s="75">
        <v>-4430</v>
      </c>
      <c r="J20" s="76"/>
      <c r="K20" s="77"/>
      <c r="L20" s="83">
        <v>-4430</v>
      </c>
      <c r="M20" s="83">
        <f>-4430</f>
        <v>-4430</v>
      </c>
      <c r="N20" s="69"/>
      <c r="O20" s="85">
        <f>M20</f>
        <v>-4430</v>
      </c>
      <c r="P20" s="63"/>
      <c r="Q20" s="88"/>
    </row>
    <row r="21" spans="1:17" ht="15">
      <c r="A21" s="71"/>
      <c r="B21" s="72"/>
      <c r="C21" s="89"/>
      <c r="D21" s="71"/>
      <c r="E21" s="22"/>
      <c r="F21" s="96" t="s">
        <v>54</v>
      </c>
      <c r="G21" s="98"/>
      <c r="H21" s="99"/>
      <c r="I21" s="99"/>
      <c r="J21" s="76"/>
      <c r="K21" s="77"/>
      <c r="L21" s="68"/>
      <c r="M21" s="68"/>
      <c r="N21" s="100">
        <f>9113980</f>
        <v>9113980</v>
      </c>
      <c r="O21" s="101">
        <f>N21</f>
        <v>9113980</v>
      </c>
      <c r="P21" s="74"/>
      <c r="Q21" s="91"/>
    </row>
    <row r="22" spans="1:17" ht="15.75" thickBot="1">
      <c r="A22" s="71"/>
      <c r="B22" s="72"/>
      <c r="C22" s="102"/>
      <c r="D22" s="103"/>
      <c r="E22" s="37"/>
      <c r="F22" s="104" t="s">
        <v>55</v>
      </c>
      <c r="G22" s="105"/>
      <c r="H22" s="106"/>
      <c r="I22" s="106"/>
      <c r="J22" s="107"/>
      <c r="K22" s="106"/>
      <c r="L22" s="108"/>
      <c r="M22" s="108"/>
      <c r="N22" s="109"/>
      <c r="O22" s="110">
        <v>-2762176</v>
      </c>
      <c r="P22" s="111"/>
      <c r="Q22" s="112"/>
    </row>
    <row r="23" spans="1:17" ht="15.75" thickBot="1">
      <c r="A23" s="113"/>
      <c r="B23" s="114"/>
      <c r="C23" s="115"/>
      <c r="D23" s="116"/>
      <c r="E23" s="117" t="s">
        <v>56</v>
      </c>
      <c r="F23" s="118"/>
      <c r="G23" s="119">
        <f>G8+G14+G19</f>
        <v>53182000</v>
      </c>
      <c r="H23" s="119">
        <f>H8+H19+H14</f>
        <v>53182000</v>
      </c>
      <c r="I23" s="120">
        <f>I8+I19+I14+I20</f>
        <v>44872776.6</v>
      </c>
      <c r="J23" s="119">
        <f>J8+J15+J14</f>
        <v>24400</v>
      </c>
      <c r="K23" s="119">
        <f>K8+K15+K14</f>
        <v>13851339</v>
      </c>
      <c r="L23" s="120">
        <f>L8++L14+L19+L20</f>
        <v>30997037.6</v>
      </c>
      <c r="M23" s="119">
        <f>M20</f>
        <v>-4430</v>
      </c>
      <c r="N23" s="121">
        <f>N21+N13</f>
        <v>9113980</v>
      </c>
      <c r="O23" s="122">
        <f>O8+O14+O20+O21+O19+O22</f>
        <v>37348841.6</v>
      </c>
      <c r="P23" s="118">
        <v>38</v>
      </c>
      <c r="Q23" s="123">
        <f>'[1]Numri i Punonjesve '!F10</f>
        <v>34</v>
      </c>
    </row>
  </sheetData>
  <sheetProtection/>
  <mergeCells count="2">
    <mergeCell ref="J2:Q2"/>
    <mergeCell ref="P4:Q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2018-12-31T07:41:49Z</cp:lastPrinted>
  <dcterms:created xsi:type="dcterms:W3CDTF">2004-06-15T07:48:35Z</dcterms:created>
  <dcterms:modified xsi:type="dcterms:W3CDTF">2021-05-05T12:54:51Z</dcterms:modified>
  <cp:category/>
  <cp:version/>
  <cp:contentType/>
  <cp:contentStatus/>
</cp:coreProperties>
</file>