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3" activeTab="0"/>
  </bookViews>
  <sheets>
    <sheet name="Detajimi vjetor 2022" sheetId="1" r:id="rId1"/>
    <sheet name="Realizimi vjetor 20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<sst xmlns="http://schemas.openxmlformats.org/spreadsheetml/2006/main" count="93" uniqueCount="60">
  <si>
    <t>001</t>
  </si>
  <si>
    <t>Kapitulli</t>
  </si>
  <si>
    <t>Ministria e Linjes</t>
  </si>
  <si>
    <t>Kod Institucioni</t>
  </si>
  <si>
    <t>Emer Institucioni</t>
  </si>
  <si>
    <t>Programi</t>
  </si>
  <si>
    <t>Llogaria Ekonomike</t>
  </si>
  <si>
    <t>Kodi Deges Thesarit</t>
  </si>
  <si>
    <t>Debiti</t>
  </si>
  <si>
    <t>Emertimi Projektit</t>
  </si>
  <si>
    <t>TOTALI</t>
  </si>
  <si>
    <t>DSIK</t>
  </si>
  <si>
    <t>01150</t>
  </si>
  <si>
    <t>Output Code</t>
  </si>
  <si>
    <t>98704AF</t>
  </si>
  <si>
    <t>Entiteti i Qeverisjes</t>
  </si>
  <si>
    <t>DREJTORIA E SIGURIMIT TË INFORMACIONIT TË KLASIFIKUAR (DSIK)</t>
  </si>
  <si>
    <t>Shpenzime për Paga</t>
  </si>
  <si>
    <t xml:space="preserve">Kontribute të Sigurimeve Shoqerore dhe                             Shëndetsore </t>
  </si>
  <si>
    <t>Shpenzime Kapitale</t>
  </si>
  <si>
    <t>Shpenzime Operative</t>
  </si>
  <si>
    <r>
      <t xml:space="preserve">Formati Nr.1: Detajimi i buxhetit sipas ligjit </t>
    </r>
    <r>
      <rPr>
        <b/>
        <sz val="11"/>
        <rFont val="Calibri"/>
        <family val="2"/>
      </rPr>
      <t>nr.115/2021 "Për buxhetin e vitit 2022"</t>
    </r>
  </si>
  <si>
    <t>18AN601</t>
  </si>
  <si>
    <t>Shpenzime Studimore</t>
  </si>
  <si>
    <t>DREJTORIA E SIGURIMIT TE INFORMACIONIT TE KLASIFIKUAR (DSIK)</t>
  </si>
  <si>
    <t>PERIUDHA 01 Janar - 31 Dhjetor 2022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</si>
  <si>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</si>
  <si>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</si>
  <si>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</si>
  <si>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</si>
  <si>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</si>
  <si>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</si>
  <si>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</si>
  <si>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</si>
  <si>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</si>
  <si>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Fatura te papaguara</t>
  </si>
  <si>
    <t>XHIRIME   TE  BRENDSHME</t>
  </si>
  <si>
    <t>Sigurime dhe Tatime</t>
  </si>
  <si>
    <t>BANKA</t>
  </si>
  <si>
    <t>Memo Kredi</t>
  </si>
  <si>
    <t>Te mbartura nga 2021</t>
  </si>
  <si>
    <t>Total Banka</t>
  </si>
  <si>
    <t>NR PUNONJ</t>
  </si>
  <si>
    <t>I</t>
  </si>
  <si>
    <t>J</t>
  </si>
  <si>
    <t>K</t>
  </si>
  <si>
    <t>L</t>
  </si>
  <si>
    <t>M=I+J-K-L</t>
  </si>
  <si>
    <t>N</t>
  </si>
  <si>
    <t>O</t>
  </si>
  <si>
    <t>PLAN</t>
  </si>
  <si>
    <t>FAKT</t>
  </si>
  <si>
    <t>M870059</t>
  </si>
  <si>
    <t>Te mbartura ne 2023</t>
  </si>
  <si>
    <t>Totali</t>
  </si>
  <si>
    <t>Shenim:</t>
  </si>
  <si>
    <t>906,488 leke, fatura te likujduara ne Janar 2022, per shpenzime te vitit 2021</t>
  </si>
  <si>
    <t>2,216,500 leke, fatura te likujduara ne Janar 2023, per shpenzime te vitit 2022</t>
  </si>
  <si>
    <t>52,422,838.2 lekë, është e barabartë me 40,289,293.2 + 12,111,145 + 22,400 lekë</t>
  </si>
  <si>
    <t>1,390 leke eshte kthimi i gjendjes se arkes leke dt. 30.12.2021, arketuar me 21.01.2022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</si>
</sst>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[$-409]h:mm:ss\ AM/PM"/>
    <numFmt numFmtId="189" formatCode="0;[Red]0"/>
    <numFmt numFmtId="190" formatCode="0.0000"/>
    <numFmt numFmtId="191" formatCode="0.00000"/>
    <numFmt numFmtId="192" formatCode="#,##0.0"/>
    <numFmt numFmtId="193" formatCode="_(* #,##0_);_(* \(#,##0\);_(* &quot;-&quot;??_);_(@_)"/>
    <numFmt numFmtId="194" formatCode="mm/dd/yy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mm\-yyyy"/>
    <numFmt numFmtId="205" formatCode="_(* #,##0.0_);_(* \(#,##0.0\);_(* &quot;-&quot;?_);_(@_)"/>
    <numFmt numFmtId="206" formatCode="&quot;$&quot;#,##0.00"/>
    <numFmt numFmtId="207" formatCode="_(* #,##0_);_(* \(#,##0\);_(* &quot;-&quot;?_);_(@_)"/>
    <numFmt numFmtId="208" formatCode="00000"/>
    <numFmt numFmtId="209" formatCode="#,##0.0_);\(#,##0.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19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 quotePrefix="1">
      <alignment horizontal="right"/>
    </xf>
    <xf numFmtId="0" fontId="50" fillId="0" borderId="12" xfId="0" applyFont="1" applyBorder="1" applyAlignment="1">
      <alignment horizontal="center" wrapText="1"/>
    </xf>
    <xf numFmtId="0" fontId="0" fillId="0" borderId="13" xfId="0" applyBorder="1" applyAlignment="1" quotePrefix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3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205" fontId="0" fillId="0" borderId="0" xfId="0" applyNumberForma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193" fontId="48" fillId="0" borderId="0" xfId="42" applyNumberFormat="1" applyFont="1" applyBorder="1" applyAlignment="1">
      <alignment/>
    </xf>
    <xf numFmtId="0" fontId="0" fillId="0" borderId="18" xfId="0" applyBorder="1" applyAlignment="1" quotePrefix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 quotePrefix="1">
      <alignment horizontal="right"/>
    </xf>
    <xf numFmtId="0" fontId="50" fillId="0" borderId="21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1" fillId="33" borderId="22" xfId="0" applyNumberFormat="1" applyFont="1" applyFill="1" applyBorder="1" applyAlignment="1" applyProtection="1">
      <alignment horizontal="center" wrapText="1"/>
      <protection/>
    </xf>
    <xf numFmtId="0" fontId="0" fillId="0" borderId="24" xfId="0" applyBorder="1" applyAlignment="1">
      <alignment/>
    </xf>
    <xf numFmtId="0" fontId="48" fillId="0" borderId="14" xfId="0" applyFont="1" applyBorder="1" applyAlignment="1">
      <alignment horizontal="center"/>
    </xf>
    <xf numFmtId="193" fontId="48" fillId="0" borderId="15" xfId="42" applyNumberFormat="1" applyFont="1" applyBorder="1" applyAlignment="1">
      <alignment/>
    </xf>
    <xf numFmtId="193" fontId="48" fillId="0" borderId="14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7" xfId="0" applyBorder="1" applyAlignment="1" quotePrefix="1">
      <alignment horizontal="right"/>
    </xf>
    <xf numFmtId="0" fontId="0" fillId="0" borderId="25" xfId="0" applyBorder="1" applyAlignment="1" quotePrefix="1">
      <alignment horizontal="right"/>
    </xf>
    <xf numFmtId="0" fontId="0" fillId="0" borderId="10" xfId="0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right" vertical="center" wrapText="1"/>
      <protection/>
    </xf>
    <xf numFmtId="3" fontId="0" fillId="34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0" fontId="52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>
      <alignment/>
    </xf>
    <xf numFmtId="0" fontId="52" fillId="0" borderId="28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93" fontId="53" fillId="0" borderId="0" xfId="42" applyNumberFormat="1" applyFont="1" applyAlignment="1">
      <alignment/>
    </xf>
    <xf numFmtId="196" fontId="0" fillId="0" borderId="0" xfId="42" applyNumberFormat="1" applyFont="1" applyAlignment="1">
      <alignment/>
    </xf>
    <xf numFmtId="0" fontId="0" fillId="0" borderId="0" xfId="0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193" fontId="6" fillId="35" borderId="29" xfId="42" applyNumberFormat="1" applyFont="1" applyFill="1" applyBorder="1" applyAlignment="1">
      <alignment horizontal="center"/>
    </xf>
    <xf numFmtId="196" fontId="6" fillId="35" borderId="30" xfId="42" applyNumberFormat="1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 wrapText="1"/>
    </xf>
    <xf numFmtId="196" fontId="6" fillId="35" borderId="34" xfId="42" applyNumberFormat="1" applyFont="1" applyFill="1" applyBorder="1" applyAlignment="1">
      <alignment horizontal="center" wrapText="1"/>
    </xf>
    <xf numFmtId="0" fontId="6" fillId="35" borderId="14" xfId="0" applyFont="1" applyFill="1" applyBorder="1" applyAlignment="1">
      <alignment/>
    </xf>
    <xf numFmtId="0" fontId="6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193" fontId="6" fillId="35" borderId="14" xfId="42" applyNumberFormat="1" applyFont="1" applyFill="1" applyBorder="1" applyAlignment="1">
      <alignment/>
    </xf>
    <xf numFmtId="196" fontId="6" fillId="35" borderId="24" xfId="42" applyNumberFormat="1" applyFont="1" applyFill="1" applyBorder="1" applyAlignment="1">
      <alignment/>
    </xf>
    <xf numFmtId="196" fontId="6" fillId="35" borderId="15" xfId="42" applyNumberFormat="1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 quotePrefix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93" fontId="30" fillId="0" borderId="42" xfId="42" applyNumberFormat="1" applyFont="1" applyBorder="1" applyAlignment="1">
      <alignment/>
    </xf>
    <xf numFmtId="193" fontId="32" fillId="34" borderId="40" xfId="42" applyNumberFormat="1" applyFont="1" applyFill="1" applyBorder="1" applyAlignment="1">
      <alignment/>
    </xf>
    <xf numFmtId="196" fontId="32" fillId="0" borderId="19" xfId="42" applyNumberFormat="1" applyFont="1" applyBorder="1" applyAlignment="1">
      <alignment/>
    </xf>
    <xf numFmtId="193" fontId="32" fillId="0" borderId="43" xfId="42" applyNumberFormat="1" applyFont="1" applyBorder="1" applyAlignment="1">
      <alignment/>
    </xf>
    <xf numFmtId="193" fontId="32" fillId="0" borderId="39" xfId="42" applyNumberFormat="1" applyFont="1" applyBorder="1" applyAlignment="1">
      <alignment/>
    </xf>
    <xf numFmtId="193" fontId="32" fillId="0" borderId="38" xfId="42" applyNumberFormat="1" applyFont="1" applyBorder="1" applyAlignment="1">
      <alignment/>
    </xf>
    <xf numFmtId="196" fontId="32" fillId="0" borderId="40" xfId="42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0" fillId="0" borderId="46" xfId="0" applyBorder="1" applyAlignment="1">
      <alignment/>
    </xf>
    <xf numFmtId="193" fontId="30" fillId="0" borderId="45" xfId="42" applyNumberFormat="1" applyFont="1" applyBorder="1" applyAlignment="1">
      <alignment/>
    </xf>
    <xf numFmtId="196" fontId="30" fillId="0" borderId="17" xfId="42" applyNumberFormat="1" applyFont="1" applyBorder="1" applyAlignment="1">
      <alignment/>
    </xf>
    <xf numFmtId="193" fontId="32" fillId="0" borderId="27" xfId="42" applyNumberFormat="1" applyFont="1" applyBorder="1" applyAlignment="1">
      <alignment/>
    </xf>
    <xf numFmtId="193" fontId="32" fillId="0" borderId="11" xfId="42" applyNumberFormat="1" applyFont="1" applyBorder="1" applyAlignment="1">
      <alignment/>
    </xf>
    <xf numFmtId="193" fontId="32" fillId="0" borderId="17" xfId="42" applyNumberFormat="1" applyFont="1" applyBorder="1" applyAlignment="1">
      <alignment/>
    </xf>
    <xf numFmtId="0" fontId="5" fillId="0" borderId="40" xfId="0" applyFont="1" applyBorder="1" applyAlignment="1">
      <alignment/>
    </xf>
    <xf numFmtId="0" fontId="48" fillId="0" borderId="46" xfId="0" applyFont="1" applyBorder="1" applyAlignment="1">
      <alignment/>
    </xf>
    <xf numFmtId="193" fontId="48" fillId="0" borderId="47" xfId="42" applyNumberFormat="1" applyFont="1" applyBorder="1" applyAlignment="1">
      <alignment/>
    </xf>
    <xf numFmtId="193" fontId="48" fillId="34" borderId="10" xfId="42" applyNumberFormat="1" applyFont="1" applyFill="1" applyBorder="1" applyAlignment="1">
      <alignment/>
    </xf>
    <xf numFmtId="196" fontId="4" fillId="0" borderId="17" xfId="42" applyNumberFormat="1" applyFont="1" applyBorder="1" applyAlignment="1">
      <alignment/>
    </xf>
    <xf numFmtId="193" fontId="48" fillId="0" borderId="27" xfId="42" applyNumberFormat="1" applyFont="1" applyBorder="1" applyAlignment="1">
      <alignment/>
    </xf>
    <xf numFmtId="193" fontId="48" fillId="0" borderId="43" xfId="42" applyNumberFormat="1" applyFont="1" applyBorder="1" applyAlignment="1">
      <alignment/>
    </xf>
    <xf numFmtId="193" fontId="48" fillId="0" borderId="38" xfId="42" applyNumberFormat="1" applyFont="1" applyBorder="1" applyAlignment="1">
      <alignment/>
    </xf>
    <xf numFmtId="196" fontId="48" fillId="0" borderId="40" xfId="42" applyNumberFormat="1" applyFont="1" applyBorder="1" applyAlignment="1">
      <alignment/>
    </xf>
    <xf numFmtId="193" fontId="32" fillId="0" borderId="47" xfId="42" applyNumberFormat="1" applyFont="1" applyBorder="1" applyAlignment="1">
      <alignment/>
    </xf>
    <xf numFmtId="193" fontId="32" fillId="0" borderId="40" xfId="42" applyNumberFormat="1" applyFont="1" applyBorder="1" applyAlignment="1">
      <alignment/>
    </xf>
    <xf numFmtId="196" fontId="32" fillId="0" borderId="17" xfId="42" applyNumberFormat="1" applyFont="1" applyBorder="1" applyAlignment="1">
      <alignment/>
    </xf>
    <xf numFmtId="193" fontId="32" fillId="34" borderId="47" xfId="42" applyNumberFormat="1" applyFont="1" applyFill="1" applyBorder="1" applyAlignment="1">
      <alignment/>
    </xf>
    <xf numFmtId="0" fontId="0" fillId="0" borderId="11" xfId="0" applyBorder="1" applyAlignment="1">
      <alignment/>
    </xf>
    <xf numFmtId="193" fontId="48" fillId="0" borderId="10" xfId="42" applyNumberFormat="1" applyFont="1" applyBorder="1" applyAlignment="1">
      <alignment/>
    </xf>
    <xf numFmtId="196" fontId="48" fillId="0" borderId="17" xfId="42" applyNumberFormat="1" applyFont="1" applyBorder="1" applyAlignment="1">
      <alignment/>
    </xf>
    <xf numFmtId="193" fontId="48" fillId="0" borderId="17" xfId="42" applyNumberFormat="1" applyFont="1" applyBorder="1" applyAlignment="1">
      <alignment/>
    </xf>
    <xf numFmtId="196" fontId="48" fillId="0" borderId="10" xfId="42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193" fontId="48" fillId="0" borderId="27" xfId="42" applyNumberFormat="1" applyFont="1" applyBorder="1" applyAlignment="1">
      <alignment horizontal="center"/>
    </xf>
    <xf numFmtId="193" fontId="48" fillId="0" borderId="11" xfId="42" applyNumberFormat="1" applyFont="1" applyBorder="1" applyAlignment="1">
      <alignment/>
    </xf>
    <xf numFmtId="193" fontId="32" fillId="0" borderId="27" xfId="42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93" fontId="5" fillId="34" borderId="10" xfId="42" applyNumberFormat="1" applyFont="1" applyFill="1" applyBorder="1" applyAlignment="1">
      <alignment/>
    </xf>
    <xf numFmtId="196" fontId="5" fillId="34" borderId="17" xfId="42" applyNumberFormat="1" applyFont="1" applyFill="1" applyBorder="1" applyAlignment="1">
      <alignment/>
    </xf>
    <xf numFmtId="0" fontId="5" fillId="34" borderId="27" xfId="0" applyFont="1" applyFill="1" applyBorder="1" applyAlignment="1">
      <alignment/>
    </xf>
    <xf numFmtId="37" fontId="48" fillId="0" borderId="38" xfId="42" applyNumberFormat="1" applyFont="1" applyBorder="1" applyAlignment="1">
      <alignment/>
    </xf>
    <xf numFmtId="0" fontId="0" fillId="0" borderId="13" xfId="0" applyBorder="1" applyAlignment="1">
      <alignment/>
    </xf>
    <xf numFmtId="193" fontId="32" fillId="0" borderId="16" xfId="42" applyNumberFormat="1" applyFont="1" applyBorder="1" applyAlignment="1">
      <alignment/>
    </xf>
    <xf numFmtId="196" fontId="32" fillId="0" borderId="25" xfId="42" applyNumberFormat="1" applyFont="1" applyBorder="1" applyAlignment="1">
      <alignment/>
    </xf>
    <xf numFmtId="193" fontId="48" fillId="0" borderId="28" xfId="42" applyNumberFormat="1" applyFont="1" applyBorder="1" applyAlignment="1">
      <alignment/>
    </xf>
    <xf numFmtId="193" fontId="32" fillId="0" borderId="13" xfId="42" applyNumberFormat="1" applyFont="1" applyBorder="1" applyAlignment="1">
      <alignment/>
    </xf>
    <xf numFmtId="193" fontId="32" fillId="0" borderId="25" xfId="42" applyNumberFormat="1" applyFont="1" applyBorder="1" applyAlignment="1">
      <alignment/>
    </xf>
    <xf numFmtId="193" fontId="32" fillId="0" borderId="28" xfId="42" applyNumberFormat="1" applyFont="1" applyBorder="1" applyAlignment="1">
      <alignment/>
    </xf>
    <xf numFmtId="209" fontId="32" fillId="0" borderId="25" xfId="42" applyNumberFormat="1" applyFont="1" applyBorder="1" applyAlignment="1">
      <alignment/>
    </xf>
    <xf numFmtId="196" fontId="48" fillId="0" borderId="16" xfId="42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8" fillId="0" borderId="25" xfId="0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24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5" xfId="0" applyFont="1" applyBorder="1" applyAlignment="1">
      <alignment/>
    </xf>
    <xf numFmtId="0" fontId="48" fillId="0" borderId="36" xfId="0" applyFont="1" applyBorder="1" applyAlignment="1">
      <alignment/>
    </xf>
    <xf numFmtId="193" fontId="48" fillId="0" borderId="37" xfId="0" applyNumberFormat="1" applyFont="1" applyBorder="1" applyAlignment="1">
      <alignment/>
    </xf>
    <xf numFmtId="193" fontId="48" fillId="0" borderId="37" xfId="42" applyNumberFormat="1" applyFont="1" applyBorder="1" applyAlignment="1">
      <alignment/>
    </xf>
    <xf numFmtId="196" fontId="48" fillId="0" borderId="37" xfId="42" applyNumberFormat="1" applyFont="1" applyBorder="1" applyAlignment="1">
      <alignment/>
    </xf>
    <xf numFmtId="37" fontId="48" fillId="0" borderId="14" xfId="0" applyNumberFormat="1" applyFont="1" applyBorder="1" applyAlignment="1">
      <alignment/>
    </xf>
    <xf numFmtId="196" fontId="48" fillId="0" borderId="15" xfId="42" applyNumberFormat="1" applyFont="1" applyBorder="1" applyAlignment="1">
      <alignment/>
    </xf>
    <xf numFmtId="0" fontId="48" fillId="0" borderId="3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93" fontId="0" fillId="0" borderId="0" xfId="42" applyNumberFormat="1" applyFont="1" applyFill="1" applyAlignment="1">
      <alignment/>
    </xf>
    <xf numFmtId="196" fontId="0" fillId="0" borderId="0" xfId="42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4" fillId="34" borderId="0" xfId="0" applyFont="1" applyFill="1" applyAlignment="1">
      <alignment/>
    </xf>
    <xf numFmtId="193" fontId="54" fillId="34" borderId="0" xfId="42" applyNumberFormat="1" applyFont="1" applyFill="1" applyAlignment="1">
      <alignment/>
    </xf>
    <xf numFmtId="196" fontId="0" fillId="34" borderId="0" xfId="42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rita.bejko\Downloads\12.%20Evidenca%20Dhjetor%20202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raport vjetor"/>
      <sheetName val="Tab .nr 1 "/>
      <sheetName val="Tab.nr.2 mujore"/>
      <sheetName val="Tab.nr.2 realiz prog "/>
      <sheetName val="realiz 602"/>
      <sheetName val="ditari bankes"/>
      <sheetName val="realiz 600"/>
      <sheetName val="Numri i Punonjesve "/>
      <sheetName val="parash.2022"/>
    </sheetNames>
    <sheetDataSet>
      <sheetData sheetId="1">
        <row r="16">
          <cell r="E16">
            <v>36581900</v>
          </cell>
          <cell r="F16">
            <v>31069211</v>
          </cell>
        </row>
        <row r="17">
          <cell r="E17">
            <v>5878300</v>
          </cell>
          <cell r="F17">
            <v>5145907</v>
          </cell>
        </row>
        <row r="18">
          <cell r="E18">
            <v>20532100</v>
          </cell>
          <cell r="F18">
            <v>16047552.2</v>
          </cell>
        </row>
        <row r="22">
          <cell r="E22">
            <v>590000</v>
          </cell>
          <cell r="F22">
            <v>531090</v>
          </cell>
        </row>
        <row r="25">
          <cell r="F25">
            <v>940480</v>
          </cell>
        </row>
      </sheetData>
      <sheetData sheetId="3">
        <row r="15">
          <cell r="K15">
            <v>3200000</v>
          </cell>
        </row>
        <row r="16">
          <cell r="K16">
            <v>3536000</v>
          </cell>
        </row>
        <row r="17">
          <cell r="K17">
            <v>2321900</v>
          </cell>
        </row>
        <row r="18">
          <cell r="K18">
            <v>3200000</v>
          </cell>
        </row>
        <row r="19">
          <cell r="K19">
            <v>3200000</v>
          </cell>
        </row>
        <row r="20">
          <cell r="K20">
            <v>3200000</v>
          </cell>
        </row>
        <row r="21">
          <cell r="K21">
            <v>5200000</v>
          </cell>
        </row>
        <row r="22">
          <cell r="K22">
            <v>3200000</v>
          </cell>
        </row>
        <row r="23">
          <cell r="K23">
            <v>3200000</v>
          </cell>
        </row>
        <row r="24">
          <cell r="K24">
            <v>3124000</v>
          </cell>
        </row>
        <row r="28">
          <cell r="K28">
            <v>600000</v>
          </cell>
        </row>
        <row r="29">
          <cell r="K29">
            <v>1732000</v>
          </cell>
        </row>
        <row r="30">
          <cell r="K30">
            <v>478300</v>
          </cell>
        </row>
        <row r="31">
          <cell r="K31">
            <v>600000</v>
          </cell>
        </row>
        <row r="32">
          <cell r="K32">
            <v>600000</v>
          </cell>
        </row>
        <row r="33">
          <cell r="K33">
            <v>600000</v>
          </cell>
        </row>
        <row r="34">
          <cell r="K34">
            <v>600000</v>
          </cell>
        </row>
        <row r="35">
          <cell r="K35">
            <v>68000</v>
          </cell>
        </row>
        <row r="41">
          <cell r="K41">
            <v>2500000</v>
          </cell>
        </row>
        <row r="42">
          <cell r="K42">
            <v>1032000</v>
          </cell>
        </row>
        <row r="43">
          <cell r="K43">
            <v>1100</v>
          </cell>
        </row>
        <row r="44">
          <cell r="K44">
            <v>2500000</v>
          </cell>
        </row>
        <row r="45">
          <cell r="K45">
            <v>2500000</v>
          </cell>
        </row>
        <row r="46">
          <cell r="K46">
            <v>2380000</v>
          </cell>
        </row>
        <row r="47">
          <cell r="K47">
            <v>2500000</v>
          </cell>
        </row>
        <row r="48">
          <cell r="K48">
            <v>2500000</v>
          </cell>
        </row>
        <row r="49">
          <cell r="K49">
            <v>2489000</v>
          </cell>
        </row>
        <row r="51">
          <cell r="K51">
            <v>-370000</v>
          </cell>
        </row>
        <row r="65">
          <cell r="K65">
            <v>590000</v>
          </cell>
        </row>
        <row r="77">
          <cell r="I77">
            <v>100000</v>
          </cell>
        </row>
      </sheetData>
      <sheetData sheetId="6">
        <row r="261">
          <cell r="R261">
            <v>3452763</v>
          </cell>
          <cell r="S261">
            <v>997377</v>
          </cell>
          <cell r="T261">
            <v>2515098</v>
          </cell>
          <cell r="AI261">
            <v>5145907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2" max="2" width="8.7109375" style="0" customWidth="1"/>
    <col min="4" max="4" width="10.00390625" style="0" customWidth="1"/>
    <col min="5" max="5" width="7.140625" style="0" customWidth="1"/>
    <col min="6" max="6" width="8.57421875" style="0" customWidth="1"/>
    <col min="7" max="8" width="9.57421875" style="0" customWidth="1"/>
    <col min="9" max="9" width="7.140625" style="0" customWidth="1"/>
    <col min="10" max="10" width="11.8515625" style="0" customWidth="1"/>
    <col min="11" max="11" width="42.140625" style="0" customWidth="1"/>
    <col min="13" max="13" width="14.00390625" style="0" bestFit="1" customWidth="1"/>
    <col min="15" max="15" width="10.28125" style="0" bestFit="1" customWidth="1"/>
  </cols>
  <sheetData>
    <row r="2" ht="15">
      <c r="A2" s="1" t="s">
        <v>16</v>
      </c>
    </row>
    <row r="3" ht="12.75">
      <c r="K3" s="13"/>
    </row>
    <row r="4" spans="1:11" ht="15">
      <c r="A4" s="5" t="s">
        <v>21</v>
      </c>
      <c r="B4" s="1"/>
      <c r="C4" s="1"/>
      <c r="D4" s="1"/>
      <c r="E4" s="1"/>
      <c r="F4" s="1"/>
      <c r="G4" s="1"/>
      <c r="H4" s="1"/>
      <c r="J4" s="1"/>
      <c r="K4" s="1"/>
    </row>
    <row r="7" ht="13.5" thickBot="1"/>
    <row r="8" spans="1:11" ht="52.5" thickBot="1">
      <c r="A8" s="24" t="s">
        <v>15</v>
      </c>
      <c r="B8" s="25" t="s">
        <v>2</v>
      </c>
      <c r="C8" s="26" t="s">
        <v>3</v>
      </c>
      <c r="D8" s="27" t="s">
        <v>4</v>
      </c>
      <c r="E8" s="26" t="s">
        <v>1</v>
      </c>
      <c r="F8" s="27" t="s">
        <v>5</v>
      </c>
      <c r="G8" s="26" t="s">
        <v>6</v>
      </c>
      <c r="H8" s="28" t="s">
        <v>13</v>
      </c>
      <c r="I8" s="27" t="s">
        <v>7</v>
      </c>
      <c r="J8" s="27" t="s">
        <v>8</v>
      </c>
      <c r="K8" s="7" t="s">
        <v>9</v>
      </c>
    </row>
    <row r="9" spans="1:13" ht="12.75">
      <c r="A9" s="19" t="s">
        <v>0</v>
      </c>
      <c r="B9" s="20">
        <v>87</v>
      </c>
      <c r="C9" s="21">
        <v>1087004</v>
      </c>
      <c r="D9" s="22" t="s">
        <v>11</v>
      </c>
      <c r="E9" s="21">
        <v>1</v>
      </c>
      <c r="F9" s="23" t="s">
        <v>12</v>
      </c>
      <c r="G9" s="21">
        <v>6000000</v>
      </c>
      <c r="H9" s="40" t="s">
        <v>14</v>
      </c>
      <c r="I9" s="21">
        <v>3535</v>
      </c>
      <c r="J9" s="42">
        <v>35460000</v>
      </c>
      <c r="K9" s="46" t="s">
        <v>17</v>
      </c>
      <c r="M9" s="3"/>
    </row>
    <row r="10" spans="1:15" ht="25.5">
      <c r="A10" s="6" t="s">
        <v>0</v>
      </c>
      <c r="B10" s="33">
        <v>87</v>
      </c>
      <c r="C10" s="2">
        <v>1087004</v>
      </c>
      <c r="D10" s="35" t="s">
        <v>11</v>
      </c>
      <c r="E10" s="2">
        <v>1</v>
      </c>
      <c r="F10" s="37" t="s">
        <v>12</v>
      </c>
      <c r="G10" s="2">
        <v>6010000</v>
      </c>
      <c r="H10" s="14" t="s">
        <v>14</v>
      </c>
      <c r="I10" s="2">
        <v>3535</v>
      </c>
      <c r="J10" s="43">
        <v>6000000</v>
      </c>
      <c r="K10" s="47" t="s">
        <v>18</v>
      </c>
      <c r="M10" s="12"/>
      <c r="O10" s="3"/>
    </row>
    <row r="11" spans="1:13" ht="12.75">
      <c r="A11" s="6" t="s">
        <v>0</v>
      </c>
      <c r="B11" s="33">
        <v>87</v>
      </c>
      <c r="C11" s="2">
        <v>1087004</v>
      </c>
      <c r="D11" s="35" t="s">
        <v>11</v>
      </c>
      <c r="E11" s="2">
        <v>1</v>
      </c>
      <c r="F11" s="37" t="s">
        <v>12</v>
      </c>
      <c r="G11" s="2">
        <v>6020000</v>
      </c>
      <c r="H11" s="14" t="s">
        <v>14</v>
      </c>
      <c r="I11" s="2">
        <v>3535</v>
      </c>
      <c r="J11" s="43">
        <v>23521000</v>
      </c>
      <c r="K11" s="48" t="s">
        <v>20</v>
      </c>
      <c r="M11" s="3"/>
    </row>
    <row r="12" spans="1:13" ht="12.75">
      <c r="A12" s="6" t="s">
        <v>0</v>
      </c>
      <c r="B12" s="33">
        <v>87</v>
      </c>
      <c r="C12" s="2">
        <v>1087004</v>
      </c>
      <c r="D12" s="35" t="s">
        <v>11</v>
      </c>
      <c r="E12" s="2">
        <v>1</v>
      </c>
      <c r="F12" s="37" t="s">
        <v>12</v>
      </c>
      <c r="G12" s="39">
        <v>2310000</v>
      </c>
      <c r="H12" s="14" t="s">
        <v>22</v>
      </c>
      <c r="I12" s="2">
        <v>3535</v>
      </c>
      <c r="J12" s="44">
        <v>2000000</v>
      </c>
      <c r="K12" s="49" t="s">
        <v>19</v>
      </c>
      <c r="M12" s="15"/>
    </row>
    <row r="13" spans="1:13" ht="13.5" thickBot="1">
      <c r="A13" s="8" t="s">
        <v>0</v>
      </c>
      <c r="B13" s="34">
        <v>87</v>
      </c>
      <c r="C13" s="11">
        <v>1087004</v>
      </c>
      <c r="D13" s="36" t="s">
        <v>11</v>
      </c>
      <c r="E13" s="11">
        <v>1</v>
      </c>
      <c r="F13" s="38" t="s">
        <v>12</v>
      </c>
      <c r="G13" s="50">
        <v>2300000</v>
      </c>
      <c r="H13" s="41"/>
      <c r="I13" s="11">
        <v>3535</v>
      </c>
      <c r="J13" s="45">
        <v>1700000</v>
      </c>
      <c r="K13" s="51" t="s">
        <v>23</v>
      </c>
      <c r="M13" s="15"/>
    </row>
    <row r="14" spans="1:13" ht="15.75" thickBot="1">
      <c r="A14" s="29"/>
      <c r="B14" s="9"/>
      <c r="C14" s="10"/>
      <c r="D14" s="30" t="s">
        <v>10</v>
      </c>
      <c r="E14" s="10"/>
      <c r="F14" s="9"/>
      <c r="G14" s="10"/>
      <c r="H14" s="9"/>
      <c r="I14" s="9"/>
      <c r="J14" s="31">
        <f>SUM(J9:J13)</f>
        <v>68681000</v>
      </c>
      <c r="K14" s="32"/>
      <c r="M14" s="15"/>
    </row>
    <row r="15" spans="1:13" ht="15">
      <c r="A15" s="16"/>
      <c r="B15" s="16"/>
      <c r="C15" s="16"/>
      <c r="D15" s="17"/>
      <c r="E15" s="16"/>
      <c r="F15" s="16"/>
      <c r="G15" s="16"/>
      <c r="H15" s="16"/>
      <c r="I15" s="16"/>
      <c r="J15" s="18"/>
      <c r="K15" s="18"/>
      <c r="M15" s="15"/>
    </row>
    <row r="18" spans="3:4" ht="15">
      <c r="C18" s="1"/>
      <c r="D18" s="1"/>
    </row>
    <row r="19" spans="3:10" ht="15">
      <c r="C19" s="1"/>
      <c r="D19" s="1"/>
      <c r="J19" s="52"/>
    </row>
    <row r="20" ht="12.75">
      <c r="J20" s="52"/>
    </row>
    <row r="23" ht="15.75">
      <c r="J23" s="53"/>
    </row>
    <row r="24" ht="15.75">
      <c r="J24" s="4"/>
    </row>
    <row r="25" ht="15.75">
      <c r="J25" s="4"/>
    </row>
  </sheetData>
  <sheetProtection/>
  <printOptions/>
  <pageMargins left="0.32" right="0.3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M34" sqref="M34"/>
    </sheetView>
  </sheetViews>
  <sheetFormatPr defaultColWidth="9.140625" defaultRowHeight="12.75"/>
  <cols>
    <col min="7" max="7" width="11.8515625" style="0" customWidth="1"/>
    <col min="8" max="8" width="13.140625" style="0" customWidth="1"/>
    <col min="9" max="9" width="14.28125" style="0" customWidth="1"/>
    <col min="10" max="10" width="11.28125" style="0" customWidth="1"/>
    <col min="12" max="12" width="11.421875" style="0" customWidth="1"/>
    <col min="13" max="13" width="12.8515625" style="0" customWidth="1"/>
    <col min="16" max="16" width="13.28125" style="0" customWidth="1"/>
    <col min="17" max="17" width="7.140625" style="0" customWidth="1"/>
    <col min="18" max="18" width="5.8515625" style="0" customWidth="1"/>
  </cols>
  <sheetData>
    <row r="1" spans="1:16" ht="12.75">
      <c r="A1" s="163"/>
      <c r="B1" s="58"/>
      <c r="H1" s="12"/>
      <c r="I1" s="57"/>
      <c r="P1" s="57"/>
    </row>
    <row r="2" spans="1:18" ht="15.75">
      <c r="A2" s="54" t="s">
        <v>24</v>
      </c>
      <c r="B2" s="55"/>
      <c r="C2" s="54"/>
      <c r="D2" s="54"/>
      <c r="E2" s="54"/>
      <c r="F2" s="54"/>
      <c r="G2" s="54"/>
      <c r="H2" s="56"/>
      <c r="I2" s="57"/>
      <c r="K2" s="173" t="s">
        <v>25</v>
      </c>
      <c r="L2" s="173"/>
      <c r="M2" s="173"/>
      <c r="N2" s="173"/>
      <c r="O2" s="173"/>
      <c r="P2" s="173"/>
      <c r="Q2" s="173"/>
      <c r="R2" s="173"/>
    </row>
    <row r="3" spans="2:16" ht="13.5" thickBot="1">
      <c r="B3" s="58"/>
      <c r="H3" s="12"/>
      <c r="I3" s="57"/>
      <c r="P3" s="57"/>
    </row>
    <row r="4" spans="1:18" ht="45.75" thickBot="1">
      <c r="A4" s="59" t="s">
        <v>26</v>
      </c>
      <c r="B4" s="60" t="s">
        <v>27</v>
      </c>
      <c r="C4" s="61" t="s">
        <v>28</v>
      </c>
      <c r="D4" s="59" t="s">
        <v>29</v>
      </c>
      <c r="E4" s="62" t="s">
        <v>30</v>
      </c>
      <c r="F4" s="63" t="s">
        <v>31</v>
      </c>
      <c r="G4" s="64" t="s">
        <v>32</v>
      </c>
      <c r="H4" s="65" t="s">
        <v>33</v>
      </c>
      <c r="I4" s="66" t="s">
        <v>34</v>
      </c>
      <c r="J4" s="67" t="s">
        <v>35</v>
      </c>
      <c r="K4" s="68" t="s">
        <v>36</v>
      </c>
      <c r="L4" s="67" t="s">
        <v>37</v>
      </c>
      <c r="M4" s="69" t="s">
        <v>38</v>
      </c>
      <c r="N4" s="70" t="s">
        <v>39</v>
      </c>
      <c r="O4" s="67" t="s">
        <v>40</v>
      </c>
      <c r="P4" s="71" t="s">
        <v>41</v>
      </c>
      <c r="Q4" s="174" t="s">
        <v>42</v>
      </c>
      <c r="R4" s="175"/>
    </row>
    <row r="5" spans="1:18" ht="13.5" thickBot="1">
      <c r="A5" s="72"/>
      <c r="B5" s="73"/>
      <c r="C5" s="74"/>
      <c r="D5" s="72"/>
      <c r="E5" s="75"/>
      <c r="F5" s="76"/>
      <c r="G5" s="77"/>
      <c r="H5" s="78"/>
      <c r="I5" s="79" t="s">
        <v>43</v>
      </c>
      <c r="J5" s="72" t="s">
        <v>44</v>
      </c>
      <c r="K5" s="74" t="s">
        <v>45</v>
      </c>
      <c r="L5" s="72" t="s">
        <v>46</v>
      </c>
      <c r="M5" s="75" t="s">
        <v>47</v>
      </c>
      <c r="N5" s="75" t="s">
        <v>48</v>
      </c>
      <c r="O5" s="72" t="s">
        <v>49</v>
      </c>
      <c r="P5" s="80"/>
      <c r="Q5" s="81" t="s">
        <v>50</v>
      </c>
      <c r="R5" s="82" t="s">
        <v>51</v>
      </c>
    </row>
    <row r="6" spans="1:18" ht="15">
      <c r="A6" s="83">
        <v>1087004</v>
      </c>
      <c r="B6" s="84">
        <v>87</v>
      </c>
      <c r="C6" s="85" t="s">
        <v>12</v>
      </c>
      <c r="D6" s="83">
        <v>1</v>
      </c>
      <c r="E6" s="86" t="s">
        <v>14</v>
      </c>
      <c r="F6" s="87">
        <v>600</v>
      </c>
      <c r="G6" s="88">
        <f>'[1]raport vjetor'!E16</f>
        <v>36581900</v>
      </c>
      <c r="H6" s="89">
        <f>3200000+'[1]Tab.nr.2 mujore'!K15+'[1]Tab.nr.2 mujore'!K16+'[1]Tab.nr.2 mujore'!K17+'[1]Tab.nr.2 mujore'!K18+'[1]Tab.nr.2 mujore'!K19+'[1]Tab.nr.2 mujore'!K20+'[1]Tab.nr.2 mujore'!K21+'[1]Tab.nr.2 mujore'!K22+'[1]Tab.nr.2 mujore'!K23+'[1]Tab.nr.2 mujore'!K24</f>
        <v>36581900</v>
      </c>
      <c r="I6" s="90">
        <f>'[1]raport vjetor'!F16</f>
        <v>31069211</v>
      </c>
      <c r="J6" s="91">
        <v>0</v>
      </c>
      <c r="K6" s="92"/>
      <c r="L6" s="93">
        <f>'[1]ditari bankes'!R261+'[1]ditari bankes'!S261+'[1]ditari bankes'!T261</f>
        <v>6965238</v>
      </c>
      <c r="M6" s="91">
        <f aca="true" t="shared" si="0" ref="M6:M12">I6+J6-K6-L6</f>
        <v>24103973</v>
      </c>
      <c r="N6" s="91"/>
      <c r="O6" s="93"/>
      <c r="P6" s="94"/>
      <c r="Q6" s="95">
        <v>38</v>
      </c>
      <c r="R6" s="96">
        <v>32</v>
      </c>
    </row>
    <row r="7" spans="1:18" ht="15">
      <c r="A7" s="33">
        <v>1087004</v>
      </c>
      <c r="B7" s="97">
        <v>87</v>
      </c>
      <c r="C7" s="98" t="s">
        <v>12</v>
      </c>
      <c r="D7" s="33">
        <v>1</v>
      </c>
      <c r="E7" s="86" t="s">
        <v>14</v>
      </c>
      <c r="F7" s="99">
        <v>601</v>
      </c>
      <c r="G7" s="100">
        <f>'[1]raport vjetor'!E17</f>
        <v>5878300</v>
      </c>
      <c r="H7" s="89">
        <f>600000+'[1]Tab.nr.2 mujore'!K28+'[1]Tab.nr.2 mujore'!K29+'[1]Tab.nr.2 mujore'!K30+'[1]Tab.nr.2 mujore'!K31+'[1]Tab.nr.2 mujore'!K32+'[1]Tab.nr.2 mujore'!K33+'[1]Tab.nr.2 mujore'!K34+'[1]Tab.nr.2 mujore'!K35</f>
        <v>5878300</v>
      </c>
      <c r="I7" s="101">
        <f>'[1]raport vjetor'!F17</f>
        <v>5145907</v>
      </c>
      <c r="J7" s="102">
        <v>0</v>
      </c>
      <c r="K7" s="103">
        <v>0</v>
      </c>
      <c r="L7" s="104">
        <f>'[1]ditari bankes'!AI261</f>
        <v>5145907</v>
      </c>
      <c r="M7" s="91">
        <f t="shared" si="0"/>
        <v>0</v>
      </c>
      <c r="N7" s="91"/>
      <c r="O7" s="93"/>
      <c r="P7" s="94"/>
      <c r="Q7" s="95">
        <v>38</v>
      </c>
      <c r="R7" s="96">
        <f>R6</f>
        <v>32</v>
      </c>
    </row>
    <row r="8" spans="1:18" ht="15">
      <c r="A8" s="33">
        <v>1087004</v>
      </c>
      <c r="B8" s="97">
        <v>87</v>
      </c>
      <c r="C8" s="98" t="s">
        <v>12</v>
      </c>
      <c r="D8" s="33">
        <v>1</v>
      </c>
      <c r="E8" s="105" t="s">
        <v>14</v>
      </c>
      <c r="F8" s="106">
        <v>600999</v>
      </c>
      <c r="G8" s="107">
        <f aca="true" t="shared" si="1" ref="G8:L8">G6+G7</f>
        <v>42460200</v>
      </c>
      <c r="H8" s="108">
        <f>H6+H7</f>
        <v>42460200</v>
      </c>
      <c r="I8" s="109">
        <f t="shared" si="1"/>
        <v>36215118</v>
      </c>
      <c r="J8" s="110">
        <f t="shared" si="1"/>
        <v>0</v>
      </c>
      <c r="K8" s="107">
        <f t="shared" si="1"/>
        <v>0</v>
      </c>
      <c r="L8" s="107">
        <f t="shared" si="1"/>
        <v>12111145</v>
      </c>
      <c r="M8" s="111">
        <f t="shared" si="0"/>
        <v>24103973</v>
      </c>
      <c r="N8" s="111"/>
      <c r="O8" s="112"/>
      <c r="P8" s="113">
        <f>M8</f>
        <v>24103973</v>
      </c>
      <c r="Q8" s="95">
        <v>38</v>
      </c>
      <c r="R8" s="96">
        <f>R7</f>
        <v>32</v>
      </c>
    </row>
    <row r="9" spans="1:18" ht="15">
      <c r="A9" s="33">
        <v>1087004</v>
      </c>
      <c r="B9" s="97">
        <v>87</v>
      </c>
      <c r="C9" s="98" t="s">
        <v>12</v>
      </c>
      <c r="D9" s="33">
        <v>1</v>
      </c>
      <c r="E9" s="86" t="s">
        <v>14</v>
      </c>
      <c r="F9" s="99">
        <v>602</v>
      </c>
      <c r="G9" s="114">
        <f>'[1]raport vjetor'!E18</f>
        <v>20532100</v>
      </c>
      <c r="H9" s="89">
        <f>2500000+'[1]Tab.nr.2 mujore'!K41+'[1]Tab.nr.2 mujore'!K42+'[1]Tab.nr.2 mujore'!K43+'[1]Tab.nr.2 mujore'!K44+'[1]Tab.nr.2 mujore'!K45+'[1]Tab.nr.2 mujore'!K46+'[1]Tab.nr.2 mujore'!K47+'[1]Tab.nr.2 mujore'!K48+'[1]Tab.nr.2 mujore'!K49+'[1]Tab.nr.2 mujore'!K51</f>
        <v>20532100</v>
      </c>
      <c r="I9" s="101">
        <f>'[1]raport vjetor'!F18</f>
        <v>16047552.2</v>
      </c>
      <c r="J9" s="102">
        <v>2052580</v>
      </c>
      <c r="K9" s="103">
        <f>15000+2000+5400</f>
        <v>22400</v>
      </c>
      <c r="L9" s="104">
        <v>0</v>
      </c>
      <c r="M9" s="91">
        <f>I9-K9-L9</f>
        <v>16025152.2</v>
      </c>
      <c r="N9" s="91"/>
      <c r="O9" s="93"/>
      <c r="P9" s="94"/>
      <c r="Q9" s="95">
        <v>38</v>
      </c>
      <c r="R9" s="96">
        <f>R8</f>
        <v>32</v>
      </c>
    </row>
    <row r="10" spans="1:18" ht="15">
      <c r="A10" s="33">
        <v>1087004</v>
      </c>
      <c r="B10" s="97">
        <v>87</v>
      </c>
      <c r="C10" s="98" t="s">
        <v>12</v>
      </c>
      <c r="D10" s="33">
        <v>1</v>
      </c>
      <c r="E10" s="86"/>
      <c r="F10" s="99">
        <v>603</v>
      </c>
      <c r="G10" s="114">
        <v>0</v>
      </c>
      <c r="H10" s="115">
        <f>G10</f>
        <v>0</v>
      </c>
      <c r="I10" s="116">
        <v>0</v>
      </c>
      <c r="J10" s="102"/>
      <c r="K10" s="103"/>
      <c r="L10" s="104"/>
      <c r="M10" s="91">
        <f t="shared" si="0"/>
        <v>0</v>
      </c>
      <c r="N10" s="91"/>
      <c r="O10" s="93"/>
      <c r="P10" s="94"/>
      <c r="Q10" s="95"/>
      <c r="R10" s="96"/>
    </row>
    <row r="11" spans="1:18" ht="15">
      <c r="A11" s="33">
        <v>1087004</v>
      </c>
      <c r="B11" s="97">
        <v>87</v>
      </c>
      <c r="C11" s="98" t="s">
        <v>12</v>
      </c>
      <c r="D11" s="33">
        <v>1</v>
      </c>
      <c r="E11" s="86"/>
      <c r="F11" s="99">
        <v>604</v>
      </c>
      <c r="G11" s="114">
        <v>0</v>
      </c>
      <c r="H11" s="115">
        <f>G11</f>
        <v>0</v>
      </c>
      <c r="I11" s="116">
        <v>0</v>
      </c>
      <c r="J11" s="102"/>
      <c r="K11" s="103"/>
      <c r="L11" s="104"/>
      <c r="M11" s="91">
        <f t="shared" si="0"/>
        <v>0</v>
      </c>
      <c r="N11" s="91"/>
      <c r="O11" s="93"/>
      <c r="P11" s="94"/>
      <c r="Q11" s="95"/>
      <c r="R11" s="96"/>
    </row>
    <row r="12" spans="1:18" ht="15">
      <c r="A12" s="33">
        <v>1087004</v>
      </c>
      <c r="B12" s="97">
        <v>87</v>
      </c>
      <c r="C12" s="98" t="s">
        <v>12</v>
      </c>
      <c r="D12" s="33">
        <v>1</v>
      </c>
      <c r="E12" s="86"/>
      <c r="F12" s="99">
        <v>605</v>
      </c>
      <c r="G12" s="117">
        <v>0</v>
      </c>
      <c r="H12" s="89">
        <f>G12</f>
        <v>0</v>
      </c>
      <c r="I12" s="116">
        <v>0</v>
      </c>
      <c r="J12" s="102"/>
      <c r="K12" s="103"/>
      <c r="L12" s="104"/>
      <c r="M12" s="91">
        <f t="shared" si="0"/>
        <v>0</v>
      </c>
      <c r="N12" s="91"/>
      <c r="O12" s="93"/>
      <c r="P12" s="94"/>
      <c r="Q12" s="95"/>
      <c r="R12" s="96"/>
    </row>
    <row r="13" spans="1:18" ht="15">
      <c r="A13" s="33">
        <v>1087004</v>
      </c>
      <c r="B13" s="97">
        <v>87</v>
      </c>
      <c r="C13" s="98" t="s">
        <v>12</v>
      </c>
      <c r="D13" s="33">
        <v>1</v>
      </c>
      <c r="E13" s="86"/>
      <c r="F13" s="99">
        <v>606</v>
      </c>
      <c r="G13" s="117">
        <f>'[1]raport vjetor'!E22</f>
        <v>590000</v>
      </c>
      <c r="H13" s="89">
        <f>'[1]Tab.nr.2 mujore'!K65</f>
        <v>590000</v>
      </c>
      <c r="I13" s="101">
        <f>'[1]raport vjetor'!F22</f>
        <v>531090</v>
      </c>
      <c r="J13" s="102"/>
      <c r="K13" s="103"/>
      <c r="L13" s="104"/>
      <c r="M13" s="91">
        <f>I13</f>
        <v>531090</v>
      </c>
      <c r="N13" s="91"/>
      <c r="O13" s="93"/>
      <c r="P13" s="94"/>
      <c r="Q13" s="95"/>
      <c r="R13" s="96"/>
    </row>
    <row r="14" spans="1:18" ht="15">
      <c r="A14" s="33"/>
      <c r="B14" s="97"/>
      <c r="C14" s="118"/>
      <c r="D14" s="33"/>
      <c r="E14" s="105" t="s">
        <v>14</v>
      </c>
      <c r="F14" s="106">
        <v>6029999</v>
      </c>
      <c r="G14" s="107">
        <f aca="true" t="shared" si="2" ref="G14:M14">SUM(G9:G13)</f>
        <v>21122100</v>
      </c>
      <c r="H14" s="119">
        <f t="shared" si="2"/>
        <v>21122100</v>
      </c>
      <c r="I14" s="120">
        <f t="shared" si="2"/>
        <v>16578642.2</v>
      </c>
      <c r="J14" s="110">
        <f t="shared" si="2"/>
        <v>2052580</v>
      </c>
      <c r="K14" s="107">
        <f t="shared" si="2"/>
        <v>22400</v>
      </c>
      <c r="L14" s="107">
        <f t="shared" si="2"/>
        <v>0</v>
      </c>
      <c r="M14" s="107">
        <f t="shared" si="2"/>
        <v>16556242.2</v>
      </c>
      <c r="N14" s="107"/>
      <c r="O14" s="121"/>
      <c r="P14" s="122">
        <f>M14</f>
        <v>16556242.2</v>
      </c>
      <c r="Q14" s="99"/>
      <c r="R14" s="123"/>
    </row>
    <row r="15" spans="1:18" ht="15">
      <c r="A15" s="33">
        <v>1087004</v>
      </c>
      <c r="B15" s="97">
        <v>87</v>
      </c>
      <c r="C15" s="98" t="s">
        <v>12</v>
      </c>
      <c r="D15" s="33">
        <v>1</v>
      </c>
      <c r="E15" s="124" t="s">
        <v>22</v>
      </c>
      <c r="F15" s="125">
        <v>231</v>
      </c>
      <c r="G15" s="114">
        <v>1100000</v>
      </c>
      <c r="H15" s="115">
        <v>1100000</v>
      </c>
      <c r="I15" s="101">
        <f>'[1]raport vjetor'!F25-95000</f>
        <v>845480</v>
      </c>
      <c r="J15" s="126"/>
      <c r="K15" s="127"/>
      <c r="L15" s="121"/>
      <c r="M15" s="111"/>
      <c r="N15" s="111"/>
      <c r="O15" s="112"/>
      <c r="P15" s="113"/>
      <c r="Q15" s="95"/>
      <c r="R15" s="96"/>
    </row>
    <row r="16" spans="1:18" ht="15">
      <c r="A16" s="33">
        <v>1087004</v>
      </c>
      <c r="B16" s="97">
        <v>87</v>
      </c>
      <c r="C16" s="98" t="s">
        <v>12</v>
      </c>
      <c r="D16" s="33">
        <v>1</v>
      </c>
      <c r="E16" s="124" t="s">
        <v>52</v>
      </c>
      <c r="F16" s="125">
        <v>231</v>
      </c>
      <c r="G16" s="114">
        <v>100000</v>
      </c>
      <c r="H16" s="115">
        <f>'[1]Tab.nr.2 mujore'!I77</f>
        <v>100000</v>
      </c>
      <c r="I16" s="101">
        <v>95000</v>
      </c>
      <c r="J16" s="128"/>
      <c r="K16" s="103"/>
      <c r="L16" s="104"/>
      <c r="M16" s="111"/>
      <c r="N16" s="91"/>
      <c r="O16" s="93"/>
      <c r="P16" s="94"/>
      <c r="Q16" s="95"/>
      <c r="R16" s="96"/>
    </row>
    <row r="17" spans="1:18" ht="15">
      <c r="A17" s="129">
        <v>1087004</v>
      </c>
      <c r="B17" s="130">
        <v>87</v>
      </c>
      <c r="C17" s="131" t="s">
        <v>12</v>
      </c>
      <c r="D17" s="129">
        <v>1</v>
      </c>
      <c r="E17" s="132"/>
      <c r="F17" s="133">
        <v>2319999</v>
      </c>
      <c r="G17" s="110">
        <f>G15+G16</f>
        <v>1200000</v>
      </c>
      <c r="H17" s="110">
        <f>H15+H16</f>
        <v>1200000</v>
      </c>
      <c r="I17" s="110">
        <f>I15+I16</f>
        <v>940480</v>
      </c>
      <c r="J17" s="110">
        <v>163920</v>
      </c>
      <c r="K17" s="127"/>
      <c r="L17" s="121"/>
      <c r="M17" s="111">
        <f>I17-K17-L17</f>
        <v>940480</v>
      </c>
      <c r="N17" s="111"/>
      <c r="O17" s="112"/>
      <c r="P17" s="113">
        <f>M17</f>
        <v>940480</v>
      </c>
      <c r="Q17" s="134"/>
      <c r="R17" s="135"/>
    </row>
    <row r="18" spans="1:18" ht="15">
      <c r="A18" s="33"/>
      <c r="B18" s="97"/>
      <c r="C18" s="98"/>
      <c r="D18" s="33"/>
      <c r="E18" s="124"/>
      <c r="F18" s="176" t="s">
        <v>40</v>
      </c>
      <c r="G18" s="177"/>
      <c r="H18" s="136"/>
      <c r="I18" s="137"/>
      <c r="J18" s="138"/>
      <c r="K18" s="103"/>
      <c r="L18" s="104"/>
      <c r="M18" s="111"/>
      <c r="N18" s="91"/>
      <c r="O18" s="112">
        <v>906488</v>
      </c>
      <c r="P18" s="113">
        <f>O18</f>
        <v>906488</v>
      </c>
      <c r="Q18" s="95"/>
      <c r="R18" s="96"/>
    </row>
    <row r="19" spans="1:18" ht="15">
      <c r="A19" s="33"/>
      <c r="B19" s="97"/>
      <c r="C19" s="118"/>
      <c r="D19" s="33"/>
      <c r="E19" s="2"/>
      <c r="F19" s="176" t="s">
        <v>39</v>
      </c>
      <c r="G19" s="177"/>
      <c r="H19" s="136"/>
      <c r="I19" s="137"/>
      <c r="J19" s="138"/>
      <c r="K19" s="103"/>
      <c r="L19" s="104"/>
      <c r="M19" s="111"/>
      <c r="N19" s="111">
        <f>-1390</f>
        <v>-1390</v>
      </c>
      <c r="O19" s="139"/>
      <c r="P19" s="113">
        <f>N19</f>
        <v>-1390</v>
      </c>
      <c r="Q19" s="99"/>
      <c r="R19" s="123"/>
    </row>
    <row r="20" spans="1:18" ht="15.75" thickBot="1">
      <c r="A20" s="33"/>
      <c r="B20" s="97"/>
      <c r="C20" s="140"/>
      <c r="D20" s="34"/>
      <c r="E20" s="11"/>
      <c r="F20" s="178" t="s">
        <v>53</v>
      </c>
      <c r="G20" s="179"/>
      <c r="H20" s="141"/>
      <c r="I20" s="142"/>
      <c r="J20" s="143">
        <v>2216500</v>
      </c>
      <c r="K20" s="144"/>
      <c r="L20" s="145"/>
      <c r="M20" s="146"/>
      <c r="N20" s="146"/>
      <c r="O20" s="147"/>
      <c r="P20" s="148">
        <v>-2216500</v>
      </c>
      <c r="Q20" s="149"/>
      <c r="R20" s="150"/>
    </row>
    <row r="21" spans="1:18" ht="15.75" thickBot="1">
      <c r="A21" s="151"/>
      <c r="B21" s="152"/>
      <c r="C21" s="153"/>
      <c r="D21" s="154"/>
      <c r="E21" s="155" t="s">
        <v>54</v>
      </c>
      <c r="F21" s="156"/>
      <c r="G21" s="157">
        <f>G8+G15+G14+G16</f>
        <v>64782300</v>
      </c>
      <c r="H21" s="158">
        <f>H8+H15+H14+H16</f>
        <v>64782300</v>
      </c>
      <c r="I21" s="159">
        <f>I8+I15+I14+I16</f>
        <v>53734240.2</v>
      </c>
      <c r="J21" s="157">
        <f>J8+J15+J14+J17</f>
        <v>2216500</v>
      </c>
      <c r="K21" s="157">
        <f>K8+K15+K14</f>
        <v>22400</v>
      </c>
      <c r="L21" s="157">
        <f>L8+L15+L14</f>
        <v>12111145</v>
      </c>
      <c r="M21" s="157">
        <f>M8+M15+M14+M18</f>
        <v>40660215.2</v>
      </c>
      <c r="N21" s="157">
        <f>N18</f>
        <v>0</v>
      </c>
      <c r="O21" s="160">
        <f>SUM(O6:O20)</f>
        <v>906488</v>
      </c>
      <c r="P21" s="161">
        <f>SUM(P6:P20)</f>
        <v>40289293.2</v>
      </c>
      <c r="Q21" s="156">
        <v>38</v>
      </c>
      <c r="R21" s="162">
        <f>R6</f>
        <v>32</v>
      </c>
    </row>
    <row r="23" spans="1:9" ht="12.75">
      <c r="A23" s="164" t="s">
        <v>55</v>
      </c>
      <c r="B23" s="165" t="s">
        <v>56</v>
      </c>
      <c r="C23" s="166"/>
      <c r="D23" s="166"/>
      <c r="E23" s="166"/>
      <c r="F23" s="166"/>
      <c r="G23" s="166"/>
      <c r="H23" s="167"/>
      <c r="I23" s="168"/>
    </row>
    <row r="24" spans="1:9" ht="12.75">
      <c r="A24" s="164"/>
      <c r="B24" s="165" t="s">
        <v>57</v>
      </c>
      <c r="C24" s="166"/>
      <c r="D24" s="166"/>
      <c r="E24" s="166"/>
      <c r="F24" s="166"/>
      <c r="G24" s="166"/>
      <c r="H24" s="167"/>
      <c r="I24" s="168"/>
    </row>
    <row r="25" spans="1:9" ht="12.75">
      <c r="A25" s="164"/>
      <c r="B25" s="165" t="s">
        <v>59</v>
      </c>
      <c r="C25" s="166"/>
      <c r="D25" s="166"/>
      <c r="E25" s="166"/>
      <c r="F25" s="166"/>
      <c r="G25" s="166"/>
      <c r="H25" s="167"/>
      <c r="I25" s="168"/>
    </row>
    <row r="26" spans="1:9" ht="12.75">
      <c r="A26" s="164"/>
      <c r="B26" s="169" t="s">
        <v>58</v>
      </c>
      <c r="C26" s="170"/>
      <c r="D26" s="170"/>
      <c r="E26" s="170"/>
      <c r="F26" s="170"/>
      <c r="G26" s="170"/>
      <c r="H26" s="171"/>
      <c r="I26" s="172"/>
    </row>
  </sheetData>
  <sheetProtection/>
  <mergeCells count="5">
    <mergeCell ref="K2:R2"/>
    <mergeCell ref="Q4:R4"/>
    <mergeCell ref="F18:G18"/>
    <mergeCell ref="F19:G19"/>
    <mergeCell ref="F20:G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Klarita Bejko</cp:lastModifiedBy>
  <cp:lastPrinted>2020-12-22T09:30:13Z</cp:lastPrinted>
  <dcterms:created xsi:type="dcterms:W3CDTF">2004-06-15T07:48:35Z</dcterms:created>
  <dcterms:modified xsi:type="dcterms:W3CDTF">2023-11-24T09:03:03Z</dcterms:modified>
  <cp:category/>
  <cp:version/>
  <cp:contentType/>
  <cp:contentStatus/>
</cp:coreProperties>
</file>